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'Cover'!$C$19</definedName>
    <definedName name="BPM_TC_10" hidden="1">'Notes_BO'!$F$4</definedName>
    <definedName name="BPM_TC_11" hidden="1">'TS_BA'!$A$26</definedName>
    <definedName name="BPM_TC_12" hidden="1">'IS_Hist_TA'!$A$14</definedName>
    <definedName name="BPM_TC_13" hidden="1">'BS_Hist_TA'!$B$14</definedName>
    <definedName name="BPM_TC_14" hidden="1">'CFS_Hist_TA'!$E$20</definedName>
    <definedName name="BPM_TC_2" hidden="1">'Cover'!$C$21</definedName>
    <definedName name="BPM_TC_3" hidden="1">'Contents'!$B$1</definedName>
    <definedName name="BPM_TC_4" hidden="1">'Contents'!$B$7</definedName>
    <definedName name="BPM_TC_5" hidden="1">'Contents'!$A$10</definedName>
    <definedName name="BPM_TC_6" hidden="1">'Overview_SC'!$C$9</definedName>
    <definedName name="BPM_TC_7" hidden="1">'Overview_SC'!$C$17</definedName>
    <definedName name="BPM_TC_8" hidden="1">'Notes_SSC'!$C$9</definedName>
    <definedName name="BPM_TC_9" hidden="1">'Notes_BO'!$B$5</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21" authorId="0">
      <text>
        <r>
          <rPr>
            <b/>
            <sz val="9"/>
            <rFont val="Tahoma"/>
            <family val="2"/>
          </rPr>
          <t>Best Practice Modelling:</t>
        </r>
        <r>
          <rPr>
            <sz val="9"/>
            <rFont val="Tahoma"/>
            <family val="2"/>
          </rPr>
          <t xml:space="preserve">
Workbook Cover Sheet Notes (BPMC 3-5).</t>
        </r>
      </text>
    </comment>
    <comment ref="C19" authorId="0">
      <text>
        <r>
          <rPr>
            <b/>
            <sz val="9"/>
            <rFont val="Tahoma"/>
            <family val="2"/>
          </rPr>
          <t>Best Practice Modelling:</t>
        </r>
        <r>
          <rPr>
            <sz val="9"/>
            <rFont val="Tahoma"/>
            <family val="2"/>
          </rPr>
          <t xml:space="preserve">
Workbook Cover Sheet Content (BPMC 3-4) includes the model developer's name and cover sheet notes.</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A26" authorId="1">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2.xml><?xml version="1.0" encoding="utf-8"?>
<comments xmlns="http://schemas.openxmlformats.org/spreadsheetml/2006/main">
  <authors>
    <author>Best Practice Modelling</author>
  </authors>
  <commentList>
    <comment ref="A14"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3.xml><?xml version="1.0" encoding="utf-8"?>
<comments xmlns="http://schemas.openxmlformats.org/spreadsheetml/2006/main">
  <authors>
    <author>Michael Hutchens</author>
    <author>Best Practice Modelling</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 ref="B14" authorId="1">
      <text>
        <r>
          <rPr>
            <b/>
            <sz val="9"/>
            <rFont val="Tahoma"/>
            <family val="2"/>
          </rPr>
          <t>Best Practice Modelling:</t>
        </r>
        <r>
          <rPr>
            <sz val="9"/>
            <rFont val="Tahoma"/>
            <family val="2"/>
          </rPr>
          <t xml:space="preserve">
Frozen panes used to ensure that sheet title and hyperlinks are always in view and accessible (BPMS 3-9).</t>
        </r>
      </text>
    </comment>
  </commentList>
</comments>
</file>

<file path=xl/comments14.xml><?xml version="1.0" encoding="utf-8"?>
<comments xmlns="http://schemas.openxmlformats.org/spreadsheetml/2006/main">
  <authors>
    <author>Best Practice Modelling</author>
  </authors>
  <commentList>
    <comment ref="E20" authorId="0">
      <text>
        <r>
          <rPr>
            <b/>
            <sz val="9"/>
            <rFont val="Tahoma"/>
            <family val="2"/>
          </rPr>
          <t>Best Practice Modelling:</t>
        </r>
        <r>
          <rPr>
            <sz val="9"/>
            <rFont val="Tahoma"/>
            <family val="2"/>
          </rPr>
          <t xml:space="preserve">
Heading indentation used to indicate levels of priority and summation (BPMC 3-11).</t>
        </r>
      </text>
    </comment>
  </commentList>
</comments>
</file>

<file path=xl/comments19.xml><?xml version="1.0" encoding="utf-8"?>
<comments xmlns="http://schemas.openxmlformats.org/spreadsheetml/2006/main">
  <authors>
    <author>Best Practice Modelling</author>
  </authors>
  <commentList>
    <comment ref="A29"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Sheet title located in the same cell on all non-cover sheets (BPMS 3-1).</t>
        </r>
      </text>
    </comment>
    <comment ref="B7" authorId="0">
      <text>
        <r>
          <rPr>
            <b/>
            <sz val="9"/>
            <rFont val="Tahoma"/>
            <family val="2"/>
          </rPr>
          <t>Best Practice Modelling:</t>
        </r>
        <r>
          <rPr>
            <sz val="9"/>
            <rFont val="Tahoma"/>
            <family val="2"/>
          </rPr>
          <t xml:space="preserve">
Frozen panes used to ensure that Table of Contents titles and sheet top hyperlink always remain in view (BPMC 3-9).</t>
        </r>
      </text>
    </comment>
    <comment ref="A10" authorId="0">
      <text>
        <r>
          <rPr>
            <b/>
            <sz val="9"/>
            <rFont val="Tahoma"/>
            <family val="2"/>
          </rPr>
          <t>Best Practice Modelling:</t>
        </r>
        <r>
          <rPr>
            <sz val="9"/>
            <rFont val="Tahoma"/>
            <family val="2"/>
          </rPr>
          <t xml:space="preserve">
Grouping used to allow model users to compact and expand detail (BPMS 3-3, BPMC 3-10).</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Section Cover Sheet (BPMS 3-1, BPMS 3-2).</t>
        </r>
      </text>
    </comment>
    <comment ref="C17" authorId="0">
      <text>
        <r>
          <rPr>
            <b/>
            <sz val="9"/>
            <rFont val="Tahoma"/>
            <family val="2"/>
          </rPr>
          <t>Best Practice Modelling:</t>
        </r>
        <r>
          <rPr>
            <sz val="9"/>
            <rFont val="Tahoma"/>
            <family val="2"/>
          </rPr>
          <t xml:space="preserve">
Section Cover Sheet Notes (BPMC 3-6, BPMC 3-7).</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Sub-Section Cover Sheet (BPMS 3-1, BPMS 3-2).</t>
        </r>
      </text>
    </comment>
  </commentList>
</comments>
</file>

<file path=xl/comments5.xml><?xml version="1.0" encoding="utf-8"?>
<comments xmlns="http://schemas.openxmlformats.org/spreadsheetml/2006/main">
  <authors>
    <author>Best Practice Modelling</author>
  </authors>
  <commentList>
    <comment ref="B5" authorId="0">
      <text>
        <r>
          <rPr>
            <b/>
            <sz val="9"/>
            <rFont val="Tahoma"/>
            <family val="2"/>
          </rPr>
          <t>Best Practice Modelling:</t>
        </r>
        <r>
          <rPr>
            <sz val="9"/>
            <rFont val="Tahoma"/>
            <family val="2"/>
          </rPr>
          <t xml:space="preserve">
Frozen panes used to ensure that sheet title and main sheet hyperlinks remain in view (BPMC 3-9).</t>
        </r>
      </text>
    </comment>
    <comment ref="F4" authorId="0">
      <text>
        <r>
          <rPr>
            <b/>
            <sz val="9"/>
            <rFont val="Tahoma"/>
            <family val="2"/>
          </rPr>
          <t>Best Practice Modelling:</t>
        </r>
        <r>
          <rPr>
            <sz val="9"/>
            <rFont val="Tahoma"/>
            <family val="2"/>
          </rPr>
          <t xml:space="preserve">
Main sheet hyperlinks included within every body-level worksheet (BPMC 3-2).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<sst xmlns="http://schemas.openxmlformats.org/spreadsheetml/2006/main" count="1193" uniqueCount="602">
  <si>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</si>
  <si>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</si>
  <si>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</si>
  <si>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</si>
  <si>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</si>
  <si>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</si>
  <si>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</si>
  <si>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</si>
  <si>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</si>
  <si>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</si>
  <si>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</si>
  <si>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</si>
  <si>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</si>
  <si>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</si>
  <si>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</si>
  <si>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</si>
  <si>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</si>
  <si>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</si>
  <si>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</si>
  <si>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</si>
  <si>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</si>
  <si>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</si>
  <si>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</si>
  <si>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</si>
  <si>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</si>
  <si>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</si>
  <si>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</si>
  <si>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</si>
  <si>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</si>
  <si>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</si>
  <si>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</si>
  <si>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</si>
  <si>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</si>
  <si>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</si>
  <si>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</si>
  <si>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</si>
  <si>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</si>
  <si>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</si>
  <si>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</si>
  <si>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</si>
  <si>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</si>
  <si>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</si>
  <si>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</si>
  <si>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</si>
  <si>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</si>
  <si>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</si>
  <si>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</si>
  <si>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</si>
  <si>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</si>
  <si>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</si>
  <si>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</si>
  <si>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</si>
  <si>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</si>
  <si>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</si>
  <si>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</si>
  <si>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</si>
  <si>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</si>
  <si>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</si>
  <si>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</si>
  <si>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</si>
  <si>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</si>
  <si>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</si>
  <si>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</si>
  <si>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</si>
  <si>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</si>
  <si>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</si>
  <si>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</si>
  <si>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</si>
  <si>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</si>
  <si>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</si>
  <si>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</si>
  <si>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</si>
  <si>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</si>
  <si>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</si>
  <si>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</si>
  <si>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</si>
  <si>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</si>
  <si>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</si>
  <si>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</si>
  <si>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</si>
  <si>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</si>
  <si>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</si>
  <si>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</si>
  <si>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</si>
  <si>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</si>
  <si>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</si>
  <si>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</si>
  <si>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</si>
  <si>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</si>
  <si>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</si>
  <si>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</si>
  <si>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</si>
  <si>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</si>
  <si>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</si>
  <si>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</si>
  <si>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</si>
  <si>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</si>
  <si>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</si>
  <si>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</si>
  <si>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</si>
  <si>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</si>
  <si>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</si>
  <si>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</si>
  <si>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</si>
  <si>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</si>
  <si>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</si>
  <si>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</si>
  <si>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</si>
  <si>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</si>
  <si>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</si>
  <si>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</si>
  <si>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</si>
  <si>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</si>
  <si>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</si>
  <si>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</si>
  <si>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</si>
  <si>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</si>
  <si>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</si>
  <si>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</si>
  <si>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</si>
  <si>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</si>
  <si>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</si>
  <si>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</si>
  <si>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</si>
  <si>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</si>
  <si>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</si>
  <si>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</si>
  <si>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</si>
  <si>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</si>
  <si>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</si>
  <si>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</si>
  <si>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</si>
  <si>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</si>
  <si>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</si>
  <si>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</si>
  <si>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</si>
  <si>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</si>
  <si>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</si>
  <si>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</si>
  <si>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</si>
  <si>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</si>
  <si>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</si>
  <si>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</si>
  <si>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</si>
  <si>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</si>
  <si>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</si>
  <si>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</si>
  <si>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</si>
  <si>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</si>
  <si>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</si>
  <si>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</si>
  <si>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</si>
  <si>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</si>
  <si>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</si>
  <si>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</si>
  <si>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</si>
  <si>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</si>
  <si>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</si>
  <si>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</si>
  <si>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</si>
  <si>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</si>
  <si>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</si>
  <si>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</si>
  <si>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</si>
  <si>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</si>
  <si>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</si>
  <si>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</si>
  <si>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</si>
  <si>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</si>
  <si>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</si>
  <si>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</si>
  <si>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</si>
  <si>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</si>
  <si>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</si>
  <si>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</si>
  <si>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</si>
  <si>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</si>
  <si>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</si>
  <si>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</si>
  <si>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</si>
  <si>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</si>
  <si>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</si>
  <si>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</si>
  <si>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</si>
  <si>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</si>
  <si>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</si>
  <si>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</si>
  <si>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</si>
  <si>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</si>
  <si>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</si>
  <si>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</si>
  <si>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</si>
  <si>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</si>
  <si>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</si>
  <si>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</si>
  <si>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</si>
  <si>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</si>
  <si>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</si>
  <si>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</si>
  <si>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</si>
  <si>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</si>
  <si>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</si>
  <si>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</si>
  <si>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</si>
  <si>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</si>
  <si>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</si>
  <si>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</si>
  <si>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</si>
  <si>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</si>
  <si>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</si>
  <si>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</si>
  <si>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</si>
  <si>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</si>
  <si>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</si>
  <si>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</si>
  <si>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</si>
  <si>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</si>
  <si>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</si>
  <si>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</si>
  <si>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</si>
  <si>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</si>
  <si>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</si>
  <si>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</si>
  <si>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</si>
  <si>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</si>
  <si>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</si>
  <si>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</si>
  <si>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</si>
  <si>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</si>
  <si>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</si>
  <si>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</si>
  <si>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</si>
  <si>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</si>
  <si>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</si>
  <si>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</si>
  <si>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</si>
  <si>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</si>
  <si>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</si>
  <si>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</si>
  <si>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</si>
  <si>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</si>
  <si>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</si>
  <si>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</si>
  <si>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</si>
  <si>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</si>
  <si>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</si>
  <si>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</si>
  <si>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</si>
  <si>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</si>
  <si>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</si>
  <si>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</si>
  <si>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</si>
  <si>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</si>
  <si>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</si>
  <si>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</si>
  <si>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</si>
  <si>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</si>
  <si>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</si>
  <si>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</si>
  <si>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</si>
  <si>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</si>
  <si>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</si>
  <si>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</si>
  <si>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</si>
  <si>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</si>
  <si>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</si>
  <si>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</si>
  <si>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</si>
  <si>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</si>
  <si>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</si>
  <si>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</si>
  <si>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</si>
  <si>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</si>
  <si>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</si>
  <si>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</si>
  <si>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</si>
  <si>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</si>
  <si>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</si>
  <si>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</si>
  <si>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</si>
  <si>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</si>
  <si>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</si>
  <si>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</si>
  <si>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</si>
  <si>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</si>
  <si>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</si>
  <si>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</si>
  <si>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</si>
  <si>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</si>
  <si>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</si>
  <si>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</si>
  <si>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</si>
  <si>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</si>
  <si>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</si>
  <si>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</si>
  <si>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</si>
  <si>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</si>
  <si>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</si>
  <si>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</si>
  <si>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</si>
  <si>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</si>
  <si>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</si>
  <si>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</si>
  <si>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</si>
  <si>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</si>
  <si>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</si>
  <si>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</si>
  <si>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</si>
  <si>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</si>
  <si>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</si>
  <si>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</si>
  <si>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</si>
  <si>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</si>
  <si>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</si>
  <si>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</si>
  <si>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</si>
  <si>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</si>
  <si>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</si>
  <si>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</si>
  <si>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</si>
  <si>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</si>
  <si>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</si>
  <si>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</si>
  <si>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</si>
  <si>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</si>
  <si>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</si>
  <si>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</si>
  <si>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</si>
  <si>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</si>
  <si>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</si>
  <si>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</si>
  <si>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</si>
  <si>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</si>
  <si>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</si>
  <si>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</si>
  <si>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</si>
  <si>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</si>
  <si>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</si>
  <si>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</si>
  <si>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</si>
  <si>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</si>
  <si>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</si>
  <si>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</si>
  <si>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</si>
  <si>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</si>
  <si>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</si>
  <si>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</si>
  <si>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</si>
  <si>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</si>
  <si>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</si>
  <si>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</si>
  <si>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</si>
  <si>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</si>
  <si>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</si>
  <si>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</si>
  <si>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</si>
  <si>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</si>
  <si>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</si>
  <si>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</si>
  <si>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</si>
  <si>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</si>
  <si>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</si>
  <si>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</si>
  <si>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</si>
  <si>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</si>
  <si>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</si>
  <si>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</si>
  <si>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</si>
  <si>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</si>
  <si>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</si>
  <si>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</si>
  <si>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</si>
  <si>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</si>
  <si>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</si>
  <si>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</si>
  <si>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</si>
  <si>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</si>
  <si>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</si>
  <si>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</si>
  <si>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</si>
  <si>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</si>
  <si>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</si>
  <si>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</si>
  <si>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</si>
  <si>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</si>
  <si>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</si>
  <si>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</si>
  <si>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</si>
  <si>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</si>
  <si>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</si>
  <si>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</si>
  <si>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</si>
  <si>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</si>
  <si>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</si>
  <si>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</si>
  <si>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</si>
  <si>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</si>
  <si>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</si>
  <si>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</si>
  <si>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</si>
  <si>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</si>
  <si>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</si>
  <si>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</si>
  <si>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</si>
  <si>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</si>
  <si>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</si>
  <si>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</si>
  <si>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</si>
  <si>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</si>
  <si>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</si>
  <si>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</si>
  <si>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</si>
  <si>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</si>
  <si>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</si>
  <si>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</si>
  <si>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</si>
  <si>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</si>
  <si>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</si>
  <si>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</si>
  <si>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</si>
  <si>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</si>
  <si>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</si>
  <si>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</si>
  <si>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</si>
  <si>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</si>
  <si>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</si>
  <si>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</si>
  <si>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</si>
  <si>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</si>
  <si>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</si>
  <si>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</si>
  <si>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</si>
  <si>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</si>
  <si>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</si>
  <si>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</si>
  <si>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</si>
  <si>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</si>
  <si>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</si>
  <si>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</si>
  <si>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</si>
  <si>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</si>
  <si>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</si>
  <si>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</si>
  <si>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</si>
  <si>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</si>
  <si>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</si>
  <si>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</si>
  <si>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</si>
  <si>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</si>
  <si>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</si>
  <si>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</si>
  <si>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</si>
  <si>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</si>
  <si>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</si>
  <si>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</si>
  <si>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</si>
  <si>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</si>
  <si>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</si>
  <si>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</si>
  <si>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</si>
  <si>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</si>
  <si>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</si>
  <si>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</si>
  <si>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</si>
  <si>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</si>
  <si>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</si>
  <si>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</si>
  <si>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</si>
  <si>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</si>
  <si>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</si>
  <si>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</si>
  <si>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</si>
  <si>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</si>
  <si>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</si>
  <si>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</si>
  <si>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</si>
  <si>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</si>
  <si>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</si>
  <si>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</si>
  <si>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</si>
  <si>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</si>
  <si>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</si>
  <si>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</si>
  <si>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</si>
  <si>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</si>
  <si>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</si>
  <si>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</si>
  <si>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</si>
  <si>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</si>
  <si>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</si>
  <si>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</si>
  <si>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</si>
  <si>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</si>
  <si>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</si>
  <si>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</si>
  <si>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</si>
  <si>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</si>
  <si>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</si>
  <si>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</si>
  <si>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</si>
  <si>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</si>
  <si>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</si>
  <si>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</si>
  <si>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</si>
  <si>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</si>
  <si>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</si>
  <si>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</si>
  <si>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</si>
  <si>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</si>
  <si>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</si>
  <si>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</si>
  <si>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</si>
  <si>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</si>
  <si>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</si>
  <si>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</si>
  <si>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</si>
  <si>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</si>
  <si>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</si>
  <si>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</si>
  <si>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</si>
  <si>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</si>
  <si>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</si>
  <si>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</si>
  <si>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</si>
  <si>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</si>
  <si>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</si>
  <si>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</si>
  <si>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</si>
  <si>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</si>
  <si>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</si>
  <si>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</si>
  <si>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</si>
  <si>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</si>
  <si>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</si>
  <si>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</si>
  <si>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</si>
  <si>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</si>
  <si>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</si>
  <si>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</si>
  <si>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</si>
  <si>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</si>
  <si>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</si>
  <si>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</si>
  <si>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</si>
  <si>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</si>
  <si>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</si>
  <si>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</si>
  <si>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</si>
  <si>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</si>
  <si>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</si>
  <si>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</si>
  <si>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</si>
  <si>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</si>
  <si>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</si>
  <si>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</si>
  <si>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</si>
  <si>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</si>
  <si>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</si>
  <si>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</si>
  <si>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</si>
  <si>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</si>
  <si>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</si>
  <si>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</si>
  <si>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</si>
  <si>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</si>
  <si>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</si>
  <si>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</si>
  <si>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</si>
  <si>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</si>
  <si>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</si>
  <si>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</si>
  <si>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</si>
  <si>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</si>
  <si>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</si>
  <si>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</si>
  <si>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</si>
  <si>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</si>
  <si>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</si>
  <si>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</si>
  <si>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</si>
  <si>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</si>
  <si>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</si>
  <si>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</si>
  <si>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</si>
  <si>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</si>
  <si>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</si>
  <si>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</si>
  <si>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</si>
  <si>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www.bestpracticemodelling.com/downloads/standards</t>
  </si>
  <si>
    <t>www.bestpracticemodelling.com</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</si>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</sst>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3" fillId="0" borderId="0" xfId="31" applyAlignment="1">
      <alignment horizontal="center"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17" fillId="0" borderId="0" xfId="34">
      <alignment vertical="center"/>
      <protection/>
    </xf>
    <xf numFmtId="169" fontId="16" fillId="0" borderId="0" xfId="33" applyNumberFormat="1" applyAlignment="1">
      <alignment horizontal="right" vertical="center"/>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0" fillId="0" borderId="0" xfId="0" applyFill="1" applyAlignment="1">
      <alignment vertical="top"/>
    </xf>
    <xf numFmtId="0" fontId="21" fillId="0" borderId="0" xfId="27" applyFont="1" applyFill="1" applyAlignment="1">
      <alignment vertical="top"/>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37262906"/>
        <c:axId val="66930699"/>
      </c:barChart>
      <c:catAx>
        <c:axId val="37262906"/>
        <c:scaling>
          <c:orientation val="minMax"/>
        </c:scaling>
        <c:axPos val="b"/>
        <c:delete val="0"/>
        <c:numFmt formatCode="General" sourceLinked="1"/>
        <c:majorTickMark val="out"/>
        <c:minorTickMark val="none"/>
        <c:tickLblPos val="nextTo"/>
        <c:spPr>
          <a:ln w="3175">
            <a:solidFill>
              <a:srgbClr val="808080"/>
            </a:solidFill>
          </a:ln>
        </c:spPr>
        <c:crossAx val="66930699"/>
        <c:crosses val="autoZero"/>
        <c:auto val="1"/>
        <c:lblOffset val="100"/>
        <c:tickLblSkip val="1"/>
        <c:noMultiLvlLbl val="0"/>
      </c:catAx>
      <c:valAx>
        <c:axId val="66930699"/>
        <c:scaling>
          <c:orientation val="minMax"/>
        </c:scaling>
        <c:axPos val="l"/>
        <c:delete val="0"/>
        <c:numFmt formatCode="General" sourceLinked="1"/>
        <c:majorTickMark val="out"/>
        <c:minorTickMark val="none"/>
        <c:tickLblPos val="nextTo"/>
        <c:spPr>
          <a:ln w="3175">
            <a:solidFill>
              <a:srgbClr val="808080"/>
            </a:solidFill>
          </a:ln>
        </c:spPr>
        <c:crossAx val="37262906"/>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65505380"/>
        <c:axId val="52677509"/>
      </c:barChart>
      <c:catAx>
        <c:axId val="65505380"/>
        <c:scaling>
          <c:orientation val="minMax"/>
        </c:scaling>
        <c:axPos val="b"/>
        <c:delete val="0"/>
        <c:numFmt formatCode="General" sourceLinked="1"/>
        <c:majorTickMark val="out"/>
        <c:minorTickMark val="none"/>
        <c:tickLblPos val="nextTo"/>
        <c:spPr>
          <a:ln w="3175">
            <a:solidFill>
              <a:srgbClr val="808080"/>
            </a:solidFill>
          </a:ln>
        </c:spPr>
        <c:crossAx val="52677509"/>
        <c:crosses val="autoZero"/>
        <c:auto val="1"/>
        <c:lblOffset val="100"/>
        <c:tickLblSkip val="1"/>
        <c:noMultiLvlLbl val="0"/>
      </c:catAx>
      <c:valAx>
        <c:axId val="52677509"/>
        <c:scaling>
          <c:orientation val="minMax"/>
        </c:scaling>
        <c:axPos val="l"/>
        <c:delete val="0"/>
        <c:numFmt formatCode="General" sourceLinked="1"/>
        <c:majorTickMark val="out"/>
        <c:minorTickMark val="none"/>
        <c:tickLblPos val="nextTo"/>
        <c:spPr>
          <a:ln w="3175">
            <a:solidFill>
              <a:srgbClr val="808080"/>
            </a:solidFill>
          </a:ln>
        </c:spPr>
        <c:crossAx val="6550538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4335534"/>
        <c:axId val="39019807"/>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4335534"/>
        <c:axId val="39019807"/>
      </c:lineChart>
      <c:catAx>
        <c:axId val="4335534"/>
        <c:scaling>
          <c:orientation val="minMax"/>
        </c:scaling>
        <c:axPos val="b"/>
        <c:delete val="0"/>
        <c:numFmt formatCode="General" sourceLinked="1"/>
        <c:majorTickMark val="out"/>
        <c:minorTickMark val="none"/>
        <c:tickLblPos val="low"/>
        <c:spPr>
          <a:ln w="3175">
            <a:solidFill>
              <a:srgbClr val="808080"/>
            </a:solidFill>
          </a:ln>
        </c:spPr>
        <c:crossAx val="39019807"/>
        <c:crosses val="autoZero"/>
        <c:auto val="1"/>
        <c:lblOffset val="100"/>
        <c:tickLblSkip val="1"/>
        <c:noMultiLvlLbl val="0"/>
      </c:catAx>
      <c:valAx>
        <c:axId val="39019807"/>
        <c:scaling>
          <c:orientation val="minMax"/>
        </c:scaling>
        <c:axPos val="l"/>
        <c:delete val="0"/>
        <c:numFmt formatCode="General" sourceLinked="1"/>
        <c:majorTickMark val="out"/>
        <c:minorTickMark val="none"/>
        <c:tickLblPos val="nextTo"/>
        <c:spPr>
          <a:ln w="3175">
            <a:solidFill>
              <a:srgbClr val="808080"/>
            </a:solidFill>
          </a:ln>
        </c:spPr>
        <c:crossAx val="4335534"/>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15633944"/>
        <c:axId val="6487769"/>
      </c:barChart>
      <c:catAx>
        <c:axId val="15633944"/>
        <c:scaling>
          <c:orientation val="minMax"/>
        </c:scaling>
        <c:axPos val="b"/>
        <c:delete val="0"/>
        <c:numFmt formatCode="General" sourceLinked="1"/>
        <c:majorTickMark val="out"/>
        <c:minorTickMark val="none"/>
        <c:tickLblPos val="nextTo"/>
        <c:spPr>
          <a:ln w="3175">
            <a:solidFill>
              <a:srgbClr val="808080"/>
            </a:solidFill>
          </a:ln>
        </c:spPr>
        <c:crossAx val="6487769"/>
        <c:crosses val="autoZero"/>
        <c:auto val="1"/>
        <c:lblOffset val="100"/>
        <c:tickLblSkip val="1"/>
        <c:noMultiLvlLbl val="0"/>
      </c:catAx>
      <c:valAx>
        <c:axId val="6487769"/>
        <c:scaling>
          <c:orientation val="minMax"/>
        </c:scaling>
        <c:axPos val="l"/>
        <c:delete val="0"/>
        <c:numFmt formatCode="General" sourceLinked="1"/>
        <c:majorTickMark val="out"/>
        <c:minorTickMark val="none"/>
        <c:tickLblPos val="nextTo"/>
        <c:spPr>
          <a:ln w="3175">
            <a:solidFill>
              <a:srgbClr val="808080"/>
            </a:solidFill>
          </a:ln>
        </c:spPr>
        <c:crossAx val="15633944"/>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58389922"/>
        <c:axId val="55747251"/>
      </c:barChart>
      <c:catAx>
        <c:axId val="58389922"/>
        <c:scaling>
          <c:orientation val="minMax"/>
        </c:scaling>
        <c:axPos val="b"/>
        <c:delete val="0"/>
        <c:numFmt formatCode="General" sourceLinked="1"/>
        <c:majorTickMark val="out"/>
        <c:minorTickMark val="none"/>
        <c:tickLblPos val="nextTo"/>
        <c:spPr>
          <a:ln w="3175">
            <a:solidFill>
              <a:srgbClr val="808080"/>
            </a:solidFill>
          </a:ln>
        </c:spPr>
        <c:crossAx val="55747251"/>
        <c:crosses val="autoZero"/>
        <c:auto val="1"/>
        <c:lblOffset val="100"/>
        <c:tickLblSkip val="1"/>
        <c:noMultiLvlLbl val="0"/>
      </c:catAx>
      <c:valAx>
        <c:axId val="55747251"/>
        <c:scaling>
          <c:orientation val="minMax"/>
        </c:scaling>
        <c:axPos val="l"/>
        <c:delete val="0"/>
        <c:numFmt formatCode="General" sourceLinked="1"/>
        <c:majorTickMark val="out"/>
        <c:minorTickMark val="none"/>
        <c:tickLblPos val="nextTo"/>
        <c:spPr>
          <a:ln w="3175">
            <a:solidFill>
              <a:srgbClr val="808080"/>
            </a:solidFill>
          </a:ln>
        </c:spPr>
        <c:crossAx val="58389922"/>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vmlDrawing" Target="../drawings/vmlDrawing26.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xml" /><Relationship Id="rId3" Type="http://schemas.openxmlformats.org/officeDocument/2006/relationships/vmlDrawing" Target="../drawings/vmlDrawing30.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vmlDrawing" Target="../drawings/vmlDrawing34.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7.vm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3. Sheet Structure - Best Practice Model Example"&amp;Err_Chks_Msg&amp;Sens_Chks_Msg&amp;Alt_Chks_Msg</f>
        <v>SMA 3. Sheet Structure - Best Practice Model Example</v>
      </c>
    </row>
    <row r="11" spans="3:7" ht="10.5">
      <c r="C11" s="249" t="s">
        <v>48</v>
      </c>
      <c r="D11" s="249"/>
      <c r="E11" s="249"/>
      <c r="F11" s="249"/>
      <c r="G11" s="249"/>
    </row>
    <row r="19" ht="10.5">
      <c r="C19" s="23" t="s">
        <v>288</v>
      </c>
    </row>
    <row r="21" ht="10.5">
      <c r="C21" s="23" t="s">
        <v>460</v>
      </c>
    </row>
    <row r="22" spans="3:4" ht="10.5">
      <c r="C22" s="34" t="s">
        <v>202</v>
      </c>
      <c r="D22" s="6" t="s">
        <v>572</v>
      </c>
    </row>
    <row r="23" spans="3:14" ht="10.5">
      <c r="C23" s="34" t="s">
        <v>202</v>
      </c>
      <c r="D23" s="250" t="s">
        <v>595</v>
      </c>
      <c r="E23" s="250"/>
      <c r="F23" s="250"/>
      <c r="G23" s="250"/>
      <c r="H23" s="250"/>
      <c r="I23" s="250"/>
      <c r="J23" s="250"/>
      <c r="K23" s="250"/>
      <c r="L23" s="250"/>
      <c r="M23" s="250"/>
      <c r="N23" s="250"/>
    </row>
    <row r="24" spans="3:14" ht="10.5">
      <c r="C24" s="105"/>
      <c r="D24" s="250"/>
      <c r="E24" s="250"/>
      <c r="F24" s="250"/>
      <c r="G24" s="250"/>
      <c r="H24" s="250"/>
      <c r="I24" s="250"/>
      <c r="J24" s="250"/>
      <c r="K24" s="250"/>
      <c r="L24" s="250"/>
      <c r="M24" s="250"/>
      <c r="N24" s="250"/>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590</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6" t="s">
        <v>187</v>
      </c>
      <c r="K11" s="286"/>
    </row>
    <row r="12" spans="4:11" ht="10.5">
      <c r="D12" s="47" t="s">
        <v>340</v>
      </c>
      <c r="J12" s="287" t="str">
        <f>Annual</f>
        <v>Annual</v>
      </c>
      <c r="K12" s="287"/>
    </row>
    <row r="13" spans="4:11" ht="15.75" customHeight="1">
      <c r="D13" s="47" t="s">
        <v>349</v>
      </c>
      <c r="J13" s="51">
        <v>31</v>
      </c>
      <c r="K13" s="51">
        <v>12</v>
      </c>
    </row>
    <row r="14" spans="4:11" ht="10.5">
      <c r="D14" s="47" t="s">
        <v>350</v>
      </c>
      <c r="J14" s="283">
        <v>40179</v>
      </c>
      <c r="K14" s="284"/>
    </row>
    <row r="15" spans="4:11" ht="10.5">
      <c r="D15" s="47" t="s">
        <v>351</v>
      </c>
      <c r="J15" s="288">
        <v>8</v>
      </c>
      <c r="K15" s="288"/>
    </row>
    <row r="16" spans="4:11" ht="10.5" customHeight="1" hidden="1" outlineLevel="2">
      <c r="D16" s="47" t="s">
        <v>352</v>
      </c>
      <c r="J16" s="287" t="str">
        <f>INDEX(LU_Period_Type_Names,MATCH(TS_Periodicity,LU_Periodicity,0))</f>
        <v>Year</v>
      </c>
      <c r="K16" s="287"/>
    </row>
    <row r="17" spans="4:11" ht="10.5" customHeight="1" hidden="1" outlineLevel="2">
      <c r="D17" s="47" t="s">
        <v>353</v>
      </c>
      <c r="J17" s="280" t="str">
        <f>CHOOSE(MATCH(TS_Periodicity,LU_Periodicity,0),Yr_Name,"H","Q","M")</f>
        <v>Year</v>
      </c>
      <c r="K17" s="280"/>
    </row>
    <row r="18" spans="4:11" ht="10.5" customHeight="1" hidden="1" outlineLevel="2">
      <c r="D18" s="47" t="s">
        <v>354</v>
      </c>
      <c r="J18" s="280" t="b">
        <f>OR(AND(DD_TS_Fin_YE_Day&gt;=28,DD_TS_Fin_YE_Mth=2),DD_TS_Fin_YE_Day&gt;=DAY(EOMONTH(DATE(YEAR(TS_Start_Date),DD_TS_Fin_YE_Mth,1),0)))</f>
        <v>1</v>
      </c>
      <c r="K18" s="280"/>
    </row>
    <row r="19" spans="4:11" ht="10.5" customHeight="1" hidden="1" outlineLevel="2">
      <c r="D19" s="47" t="s">
        <v>355</v>
      </c>
      <c r="J19" s="279">
        <f>IF(TS_Mth_End,DATE(YEAR(TS_Per_1_FY_End_Date)-IF(TS_Per_1_FY_End_Date=EOMONTH(DATE(YEAR(TS_Per_1_FY_End_Date),Mths_In_Yr,1),0),0,1),MOD(MONTH(TS_Per_1_FY_End_Date),Mths_In_Yr)+1,1),EDATE(TS_Per_1_FY_End_Date,-Mths_In_Yr)+1)</f>
        <v>40179</v>
      </c>
      <c r="K19" s="279"/>
    </row>
    <row r="20" spans="4:11" ht="10.5" customHeight="1" hidden="1" outlineLevel="2">
      <c r="D20" s="47" t="s">
        <v>356</v>
      </c>
      <c r="J20" s="279">
        <f>IF(TS_Mth_End,EOMONTH(DATE(YEAR(TS_Start_Date)+IF(MONTH(TS_Start_Date)&gt;DD_TS_Fin_YE_Mth,1,0),DD_TS_Fin_YE_Mth,1),0),DATE(YEAR(TS_Start_Date)+IF(TS_Start_Date&gt;DATE(YEAR(TS_Start_Date),DD_TS_Fin_YE_Mth,DD_TS_Fin_YE_Day),1,0),DD_TS_Fin_YE_Mth,DD_TS_Fin_YE_Day))</f>
        <v>40543</v>
      </c>
      <c r="K20" s="279"/>
    </row>
    <row r="21" spans="4:11" ht="10.5" customHeight="1" hidden="1" outlineLevel="2">
      <c r="D21" s="47" t="s">
        <v>345</v>
      </c>
      <c r="J21" s="278">
        <f>INDEX(LU_Pers_In_Yr,MATCH(TS_Periodicity,LU_Periodicity,0))</f>
        <v>1</v>
      </c>
      <c r="K21" s="278"/>
    </row>
    <row r="22" spans="4:11" ht="10.5" customHeight="1" hidden="1" outlineLevel="2">
      <c r="D22" s="47" t="s">
        <v>357</v>
      </c>
      <c r="J22" s="278">
        <f>Mths_In_Yr/TS_Pers_In_Yr</f>
        <v>12</v>
      </c>
      <c r="K22" s="278"/>
    </row>
    <row r="23" spans="4:11" ht="10.5" customHeight="1" hidden="1" outlineLevel="2">
      <c r="D23" s="47" t="s">
        <v>358</v>
      </c>
      <c r="J23" s="278">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8"/>
    </row>
    <row r="24" spans="4:11" ht="10.5" customHeight="1" hidden="1" outlineLevel="2">
      <c r="D24" s="47" t="s">
        <v>359</v>
      </c>
      <c r="J24" s="279">
        <f>IF(TS_Mth_End,EOMONTH(EDATE(TS_Per_1_FY_Start_Date,(TS_Per_1_Number-1)*TS_Mths_In_Per-1),0)+1,EDATE(TS_Per_1_FY_Start_Date,(TS_Per_1_Number-1)*TS_Mths_In_Per))</f>
        <v>40179</v>
      </c>
      <c r="K24" s="279"/>
    </row>
    <row r="25" spans="4:11" ht="10.5" customHeight="1" hidden="1" outlineLevel="2">
      <c r="D25" s="47" t="s">
        <v>186</v>
      </c>
      <c r="J25" s="279">
        <f>IF(TS_Mth_End,EOMONTH(EDATE(TS_Per_1_FY_Start_Date,TS_Per_1_Number*TS_Mths_In_Per-1),0),EDATE(TS_Per_1_FY_Start_Date,TS_Per_1_Number*TS_Mths_In_Per)-1)</f>
        <v>40543</v>
      </c>
      <c r="K25" s="279"/>
    </row>
    <row r="26" spans="4:11" ht="15.75" customHeight="1" collapsed="1">
      <c r="D26" s="47" t="s">
        <v>87</v>
      </c>
      <c r="J26" s="289">
        <v>2</v>
      </c>
      <c r="K26" s="290"/>
    </row>
    <row r="27" spans="4:11" ht="10.5" customHeight="1" hidden="1" outlineLevel="2">
      <c r="D27" s="47" t="s">
        <v>360</v>
      </c>
      <c r="J27" s="287" t="str">
        <f>INDEX(LU_Denom,DD_TS_Denom)</f>
        <v>$Millions</v>
      </c>
      <c r="K27" s="287"/>
    </row>
    <row r="28" ht="10.5" collapsed="1"/>
    <row r="29" ht="11.25">
      <c r="C29" s="46" t="s">
        <v>361</v>
      </c>
    </row>
    <row r="30" ht="10.5"/>
    <row r="31" spans="4:11" ht="17.25" customHeight="1">
      <c r="D31" s="47" t="s">
        <v>362</v>
      </c>
      <c r="J31" s="289" t="b">
        <v>1</v>
      </c>
      <c r="K31" s="290"/>
    </row>
    <row r="32" spans="4:11" ht="10.5">
      <c r="D32" s="47" t="s">
        <v>363</v>
      </c>
      <c r="J32" s="281">
        <v>3</v>
      </c>
      <c r="K32" s="282"/>
    </row>
    <row r="33" spans="4:11" ht="10.5">
      <c r="D33" s="47" t="s">
        <v>364</v>
      </c>
      <c r="J33" s="281">
        <v>0</v>
      </c>
      <c r="K33" s="282"/>
    </row>
    <row r="34" spans="4:11" ht="10.5" customHeight="1" hidden="1" outlineLevel="2">
      <c r="D34" s="47" t="s">
        <v>365</v>
      </c>
      <c r="J34" s="291" t="s">
        <v>383</v>
      </c>
      <c r="K34" s="292"/>
    </row>
    <row r="35" spans="4:11" ht="10.5" customHeight="1" hidden="1" outlineLevel="2">
      <c r="D35" s="47" t="s">
        <v>366</v>
      </c>
      <c r="J35" s="291" t="s">
        <v>384</v>
      </c>
      <c r="K35" s="292"/>
    </row>
    <row r="36" spans="4:11" ht="10.5" customHeight="1" hidden="1" outlineLevel="2">
      <c r="D36" s="47" t="s">
        <v>367</v>
      </c>
      <c r="J36" s="291" t="s">
        <v>385</v>
      </c>
      <c r="K36" s="292"/>
    </row>
    <row r="37" ht="10.5" collapsed="1"/>
    <row r="38" ht="11.25">
      <c r="C38" s="46" t="s">
        <v>368</v>
      </c>
    </row>
    <row r="39" ht="10.5"/>
    <row r="40" spans="4:11" ht="15.75" customHeight="1">
      <c r="D40" s="47" t="s">
        <v>336</v>
      </c>
      <c r="J40" s="289">
        <v>2</v>
      </c>
      <c r="K40" s="290"/>
    </row>
    <row r="41" spans="4:11" ht="10.5">
      <c r="D41" s="47" t="s">
        <v>369</v>
      </c>
      <c r="J41" s="281">
        <v>3</v>
      </c>
      <c r="K41" s="282"/>
    </row>
    <row r="42" spans="4:11" ht="10.5">
      <c r="D42" s="47" t="s">
        <v>370</v>
      </c>
      <c r="J42" s="283">
        <v>41275</v>
      </c>
      <c r="K42" s="284"/>
    </row>
    <row r="43" ht="10.5" hidden="1" outlineLevel="2"/>
    <row r="44" ht="10.5" hidden="1" outlineLevel="2">
      <c r="D44" s="48" t="s">
        <v>371</v>
      </c>
    </row>
    <row r="45" ht="10.5" hidden="1" outlineLevel="2"/>
    <row r="46" spans="5:11" ht="10.5" customHeight="1" hidden="1" outlineLevel="2">
      <c r="E46" s="47" t="s">
        <v>372</v>
      </c>
      <c r="J46" s="279">
        <f>TS_Proj_Start_Date-1</f>
        <v>41274</v>
      </c>
      <c r="K46" s="279"/>
    </row>
    <row r="47" spans="5:11" ht="10.5" customHeight="1" hidden="1" outlineLevel="2">
      <c r="E47" s="47" t="s">
        <v>373</v>
      </c>
      <c r="J47" s="293">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93"/>
    </row>
    <row r="48" spans="5:11" ht="10.5" customHeight="1" hidden="1" outlineLevel="2">
      <c r="E48" s="47" t="s">
        <v>374</v>
      </c>
      <c r="J48" s="278">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8"/>
    </row>
    <row r="49" spans="5:11" ht="10.5" customHeight="1" hidden="1" outlineLevel="2">
      <c r="E49" s="47" t="s">
        <v>375</v>
      </c>
      <c r="J49" s="28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7"/>
    </row>
    <row r="50" ht="10.5" hidden="1" outlineLevel="2"/>
    <row r="51" ht="10.5" hidden="1" outlineLevel="2">
      <c r="D51" s="48" t="s">
        <v>376</v>
      </c>
    </row>
    <row r="52" ht="10.5" hidden="1" outlineLevel="2"/>
    <row r="53" spans="5:11" ht="10.5" customHeight="1" hidden="1" outlineLevel="2">
      <c r="E53" s="47" t="s">
        <v>377</v>
      </c>
      <c r="J53" s="279">
        <f>IF(DD_TS_Data_Term_Basis=1,IF(TS_Mth_End,EOMONTH(EDATE(TS_Per_1_FY_Start_Date,(TS_Per_1_Number+TS_Data_Pers_Ass-1)*TS_Mths_In_Per-1),0),EDATE(TS_Per_1_FY_Start_Date,(TS_Per_1_Number+TS_Data_Pers_Ass-1)*TS_Mths_In_Per)-1)+1,TS_Proj_Start_Date_Ass)</f>
        <v>41275</v>
      </c>
      <c r="K53" s="279"/>
    </row>
    <row r="54" spans="5:11" ht="10.5" customHeight="1" hidden="1" outlineLevel="2">
      <c r="E54" s="47" t="s">
        <v>355</v>
      </c>
      <c r="J54" s="279">
        <f>IF(TS_Mth_End,DATE(YEAR(TS_Proj_Per_1_FY_End_Date)-IF(TS_Proj_Per_1_FY_End_Date=EOMONTH(DATE(YEAR(TS_Proj_Per_1_FY_End_Date),Mths_In_Yr,1),0),0,1),MOD(MONTH(TS_Proj_Per_1_FY_End_Date),Mths_In_Yr)+1,1),EDATE(TS_Proj_Per_1_FY_End_Date,-Mths_In_Yr)+1)</f>
        <v>41275</v>
      </c>
      <c r="K54" s="279"/>
    </row>
    <row r="55" spans="5:11" ht="10.5" customHeight="1" hidden="1" outlineLevel="2">
      <c r="E55" s="47" t="s">
        <v>356</v>
      </c>
      <c r="J55" s="279">
        <f>IF(TS_Mth_End,EOMONTH(DATE(YEAR(TS_Proj_Start_Date)+IF(MONTH(TS_Proj_Start_Date)&gt;DD_TS_Fin_YE_Mth,1,0),DD_TS_Fin_YE_Mth,1),0),DATE(YEAR(TS_Proj_Start_Date)+IF(TS_Proj_Start_Date&gt;DATE(YEAR(TS_Proj_Start_Date),DD_TS_Fin_YE_Mth,DD_TS_Fin_YE_Day),1,0),DD_TS_Fin_YE_Mth,DD_TS_Fin_YE_Day))</f>
        <v>41639</v>
      </c>
      <c r="K55" s="279"/>
    </row>
    <row r="56" spans="5:11" ht="10.5" customHeight="1" hidden="1" outlineLevel="2">
      <c r="E56" s="47" t="s">
        <v>358</v>
      </c>
      <c r="J56" s="278">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8"/>
    </row>
    <row r="57" spans="5:11" ht="10.5" customHeight="1" hidden="1" outlineLevel="2">
      <c r="E57" s="47" t="s">
        <v>359</v>
      </c>
      <c r="J57" s="279">
        <f>IF(TS_Mth_End,EOMONTH(EDATE(TS_Proj_Per_1_FY_Start_Date,(TS_Proj_Per_1_Number-1)*TS_Mths_In_Per-1),0)+1,EDATE(TS_Proj_Per_1_FY_Start_Date,(TS_Proj_Per_1_Number-1)*TS_Mths_In_Per))</f>
        <v>41275</v>
      </c>
      <c r="K57" s="279"/>
    </row>
    <row r="58" spans="5:11" ht="10.5" customHeight="1" hidden="1" outlineLevel="2">
      <c r="E58" s="47" t="s">
        <v>186</v>
      </c>
      <c r="J58" s="279">
        <f>IF(TS_Mth_End,EOMONTH(EDATE(TS_Proj_Per_1_FY_Start_Date,TS_Proj_Per_1_Number*TS_Mths_In_Per-1),0),EDATE(TS_Proj_Per_1_FY_Start_Date,TS_Proj_Per_1_Number*TS_Mths_In_Per)-1)</f>
        <v>41639</v>
      </c>
      <c r="K58" s="279"/>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473</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531</v>
      </c>
    </row>
    <row r="17" ht="10.5">
      <c r="I17" s="185">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7"/>
      <c r="J66" s="217"/>
      <c r="K66" s="217"/>
      <c r="L66" s="217"/>
      <c r="M66" s="217"/>
      <c r="N66" s="217"/>
      <c r="O66" s="217"/>
      <c r="P66" s="217"/>
      <c r="Q66" s="217"/>
    </row>
    <row r="67" spans="4:17" ht="10.5" hidden="1" outlineLevel="2">
      <c r="D67" s="63" t="s">
        <v>564</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529</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415</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530</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45</v>
      </c>
    </row>
    <row r="17" ht="10.5"/>
    <row r="18" ht="11.25">
      <c r="C18" s="59" t="s">
        <v>15</v>
      </c>
    </row>
    <row r="19" ht="10.5"/>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422</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0" min="1" max="16" man="1"/>
  </rowBreaks>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4" t="s">
        <v>531</v>
      </c>
    </row>
    <row r="134" ht="10.5">
      <c r="I134" s="211">
        <f>TS_Proj_Start_Date</f>
        <v>41275</v>
      </c>
    </row>
    <row r="135" spans="4:17" ht="10.5">
      <c r="D135" s="173"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IS_Hist_TA!B16</f>
        <v>Income Statement</v>
      </c>
    </row>
    <row r="17" s="22" customFormat="1" ht="10.5"/>
    <row r="18" spans="4:17" s="22" customFormat="1" ht="10.5">
      <c r="D18" s="169"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9"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9"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9"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9"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2"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3. Sheet Structure - Best Practice Model Example</v>
      </c>
    </row>
    <row r="3" spans="2:10" ht="10.5">
      <c r="B3" s="249" t="s">
        <v>50</v>
      </c>
      <c r="C3" s="249"/>
      <c r="D3" s="249"/>
      <c r="E3" s="249"/>
      <c r="F3" s="249"/>
      <c r="G3" s="249"/>
      <c r="H3" s="249"/>
      <c r="I3" s="249"/>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5">
        <v>1</v>
      </c>
      <c r="C8" s="245"/>
      <c r="D8" s="246" t="str">
        <f>Overview_SC!C9</f>
        <v>Overview</v>
      </c>
      <c r="E8" s="246"/>
      <c r="F8" s="246"/>
      <c r="G8" s="246"/>
      <c r="H8" s="246"/>
      <c r="I8" s="246"/>
      <c r="J8" s="246"/>
      <c r="K8" s="246"/>
      <c r="L8" s="246"/>
      <c r="M8" s="246"/>
      <c r="N8" s="246"/>
      <c r="O8" s="246"/>
      <c r="P8" s="246"/>
      <c r="Q8" s="228">
        <v>4</v>
      </c>
    </row>
    <row r="9" spans="4:17" ht="11.25">
      <c r="D9" s="253" t="s">
        <v>193</v>
      </c>
      <c r="E9" s="253"/>
      <c r="F9" s="244" t="str">
        <f>Notes_SSC!C9</f>
        <v>Notes</v>
      </c>
      <c r="G9" s="244"/>
      <c r="H9" s="244"/>
      <c r="I9" s="244"/>
      <c r="J9" s="244"/>
      <c r="K9" s="244"/>
      <c r="L9" s="244"/>
      <c r="M9" s="244"/>
      <c r="N9" s="244"/>
      <c r="O9" s="244"/>
      <c r="P9" s="244"/>
      <c r="Q9" s="229">
        <v>5</v>
      </c>
    </row>
    <row r="10" spans="6:17" ht="10.5" outlineLevel="1">
      <c r="F10" s="251" t="s">
        <v>194</v>
      </c>
      <c r="G10" s="251"/>
      <c r="H10" s="252" t="str">
        <f>Notes_BO!B1</f>
        <v>Model Notes</v>
      </c>
      <c r="I10" s="252"/>
      <c r="J10" s="252"/>
      <c r="K10" s="252"/>
      <c r="L10" s="252"/>
      <c r="M10" s="252"/>
      <c r="N10" s="252"/>
      <c r="O10" s="252"/>
      <c r="P10" s="252"/>
      <c r="Q10" s="230">
        <v>6</v>
      </c>
    </row>
    <row r="11" spans="4:17" ht="11.25">
      <c r="D11" s="253" t="s">
        <v>198</v>
      </c>
      <c r="E11" s="253"/>
      <c r="F11" s="244" t="str">
        <f>Keys_SSC!C9</f>
        <v>Keys</v>
      </c>
      <c r="G11" s="244"/>
      <c r="H11" s="244"/>
      <c r="I11" s="244"/>
      <c r="J11" s="244"/>
      <c r="K11" s="244"/>
      <c r="L11" s="244"/>
      <c r="M11" s="244"/>
      <c r="N11" s="244"/>
      <c r="O11" s="244"/>
      <c r="P11" s="244"/>
      <c r="Q11" s="229">
        <v>7</v>
      </c>
    </row>
    <row r="12" spans="6:17" ht="10.5" outlineLevel="1">
      <c r="F12" s="251" t="s">
        <v>194</v>
      </c>
      <c r="G12" s="251"/>
      <c r="H12" s="252" t="str">
        <f>Keys_BO!B1</f>
        <v>Keys</v>
      </c>
      <c r="I12" s="252"/>
      <c r="J12" s="252"/>
      <c r="K12" s="252"/>
      <c r="L12" s="252"/>
      <c r="M12" s="252"/>
      <c r="N12" s="252"/>
      <c r="O12" s="252"/>
      <c r="P12" s="252"/>
      <c r="Q12" s="230">
        <v>8</v>
      </c>
    </row>
    <row r="13" spans="8:17" ht="10.5" outlineLevel="1">
      <c r="H13" s="102" t="s">
        <v>202</v>
      </c>
      <c r="I13" s="254" t="str">
        <f>TOC_Hdg_1</f>
        <v>Formats &amp; Styles Key</v>
      </c>
      <c r="J13" s="254"/>
      <c r="K13" s="254"/>
      <c r="L13" s="254"/>
      <c r="M13" s="254"/>
      <c r="N13" s="254"/>
      <c r="O13" s="254"/>
      <c r="P13" s="254"/>
      <c r="Q13" s="102" t="s">
        <v>202</v>
      </c>
    </row>
    <row r="14" spans="8:17" ht="10.5" outlineLevel="1">
      <c r="H14" s="102" t="s">
        <v>202</v>
      </c>
      <c r="I14" s="254" t="str">
        <f>TOC_Hdg_2</f>
        <v>Sheet Naming Key</v>
      </c>
      <c r="J14" s="254"/>
      <c r="K14" s="254"/>
      <c r="L14" s="254"/>
      <c r="M14" s="254"/>
      <c r="N14" s="254"/>
      <c r="O14" s="254"/>
      <c r="P14" s="254"/>
      <c r="Q14" s="102" t="s">
        <v>202</v>
      </c>
    </row>
    <row r="15" spans="8:17" ht="10.5" outlineLevel="1">
      <c r="H15" s="102" t="s">
        <v>202</v>
      </c>
      <c r="I15" s="254" t="str">
        <f>TOC_Hdg_3</f>
        <v>Range Naming Key</v>
      </c>
      <c r="J15" s="254"/>
      <c r="K15" s="254"/>
      <c r="L15" s="254"/>
      <c r="M15" s="254"/>
      <c r="N15" s="254"/>
      <c r="O15" s="254"/>
      <c r="P15" s="254"/>
      <c r="Q15" s="102" t="s">
        <v>202</v>
      </c>
    </row>
    <row r="16" spans="2:17" ht="18.75" customHeight="1">
      <c r="B16" s="245">
        <v>2</v>
      </c>
      <c r="C16" s="245"/>
      <c r="D16" s="246" t="str">
        <f>Assumptions_SC!C9</f>
        <v>Assumptions</v>
      </c>
      <c r="E16" s="246"/>
      <c r="F16" s="246"/>
      <c r="G16" s="246"/>
      <c r="H16" s="246"/>
      <c r="I16" s="246"/>
      <c r="J16" s="246"/>
      <c r="K16" s="246"/>
      <c r="L16" s="246"/>
      <c r="M16" s="246"/>
      <c r="N16" s="246"/>
      <c r="O16" s="246"/>
      <c r="P16" s="246"/>
      <c r="Q16" s="228">
        <v>11</v>
      </c>
    </row>
    <row r="17" spans="4:17" ht="11.25">
      <c r="D17" s="253" t="s">
        <v>506</v>
      </c>
      <c r="E17" s="253"/>
      <c r="F17" s="244" t="str">
        <f>TS_Ass_SSC!C9</f>
        <v>Time Series Assumptions</v>
      </c>
      <c r="G17" s="244"/>
      <c r="H17" s="244"/>
      <c r="I17" s="244"/>
      <c r="J17" s="244"/>
      <c r="K17" s="244"/>
      <c r="L17" s="244"/>
      <c r="M17" s="244"/>
      <c r="N17" s="244"/>
      <c r="O17" s="244"/>
      <c r="P17" s="244"/>
      <c r="Q17" s="229">
        <v>12</v>
      </c>
    </row>
    <row r="18" spans="6:17" ht="10.5" outlineLevel="1">
      <c r="F18" s="251" t="s">
        <v>194</v>
      </c>
      <c r="G18" s="251"/>
      <c r="H18" s="252" t="str">
        <f>TS_BA!B1</f>
        <v>Time Series Assumptions</v>
      </c>
      <c r="I18" s="252"/>
      <c r="J18" s="252"/>
      <c r="K18" s="252"/>
      <c r="L18" s="252"/>
      <c r="M18" s="252"/>
      <c r="N18" s="252"/>
      <c r="O18" s="252"/>
      <c r="P18" s="252"/>
      <c r="Q18" s="230">
        <v>13</v>
      </c>
    </row>
    <row r="19" spans="4:17" ht="11.25">
      <c r="D19" s="253" t="s">
        <v>508</v>
      </c>
      <c r="E19" s="253"/>
      <c r="F19" s="244" t="str">
        <f>Hist_Ass_SSC!C9</f>
        <v>Historical Assumptions</v>
      </c>
      <c r="G19" s="244"/>
      <c r="H19" s="244"/>
      <c r="I19" s="244"/>
      <c r="J19" s="244"/>
      <c r="K19" s="244"/>
      <c r="L19" s="244"/>
      <c r="M19" s="244"/>
      <c r="N19" s="244"/>
      <c r="O19" s="244"/>
      <c r="P19" s="244"/>
      <c r="Q19" s="229">
        <v>14</v>
      </c>
    </row>
    <row r="20" spans="6:17" ht="10.5" outlineLevel="1">
      <c r="F20" s="251" t="s">
        <v>194</v>
      </c>
      <c r="G20" s="251"/>
      <c r="H20" s="252" t="str">
        <f>IS_Hist_TA!B1</f>
        <v>Income Statement - Historical Assumptions</v>
      </c>
      <c r="I20" s="252"/>
      <c r="J20" s="252"/>
      <c r="K20" s="252"/>
      <c r="L20" s="252"/>
      <c r="M20" s="252"/>
      <c r="N20" s="252"/>
      <c r="O20" s="252"/>
      <c r="P20" s="252"/>
      <c r="Q20" s="230">
        <v>15</v>
      </c>
    </row>
    <row r="21" spans="6:17" ht="10.5" outlineLevel="1">
      <c r="F21" s="251" t="s">
        <v>195</v>
      </c>
      <c r="G21" s="251"/>
      <c r="H21" s="252" t="str">
        <f>BS_Hist_TA!B1</f>
        <v>Balance Sheet - Historical Assumptions</v>
      </c>
      <c r="I21" s="252"/>
      <c r="J21" s="252"/>
      <c r="K21" s="252"/>
      <c r="L21" s="252"/>
      <c r="M21" s="252"/>
      <c r="N21" s="252"/>
      <c r="O21" s="252"/>
      <c r="P21" s="252"/>
      <c r="Q21" s="230">
        <v>16</v>
      </c>
    </row>
    <row r="22" spans="6:17" ht="10.5" outlineLevel="1">
      <c r="F22" s="251" t="s">
        <v>196</v>
      </c>
      <c r="G22" s="251"/>
      <c r="H22" s="252" t="str">
        <f>CFS_Hist_TA!B1</f>
        <v>Cash Flow Statement - Historical Assumptions</v>
      </c>
      <c r="I22" s="252"/>
      <c r="J22" s="252"/>
      <c r="K22" s="252"/>
      <c r="L22" s="252"/>
      <c r="M22" s="252"/>
      <c r="N22" s="252"/>
      <c r="O22" s="252"/>
      <c r="P22" s="252"/>
      <c r="Q22" s="230">
        <v>18</v>
      </c>
    </row>
    <row r="23" spans="4:17" ht="11.25">
      <c r="D23" s="253" t="s">
        <v>524</v>
      </c>
      <c r="E23" s="253"/>
      <c r="F23" s="244" t="str">
        <f>Fcast_Ass_SSC!C9</f>
        <v>Forecast Assumptions</v>
      </c>
      <c r="G23" s="244"/>
      <c r="H23" s="244"/>
      <c r="I23" s="244"/>
      <c r="J23" s="244"/>
      <c r="K23" s="244"/>
      <c r="L23" s="244"/>
      <c r="M23" s="244"/>
      <c r="N23" s="244"/>
      <c r="O23" s="244"/>
      <c r="P23" s="244"/>
      <c r="Q23" s="229">
        <v>20</v>
      </c>
    </row>
    <row r="24" spans="6:17" ht="10.5" outlineLevel="1">
      <c r="F24" s="251" t="s">
        <v>194</v>
      </c>
      <c r="G24" s="251"/>
      <c r="H24" s="252" t="str">
        <f>Fcast_TA!B1</f>
        <v>Forecast Assumptions</v>
      </c>
      <c r="I24" s="252"/>
      <c r="J24" s="252"/>
      <c r="K24" s="252"/>
      <c r="L24" s="252"/>
      <c r="M24" s="252"/>
      <c r="N24" s="252"/>
      <c r="O24" s="252"/>
      <c r="P24" s="252"/>
      <c r="Q24" s="230">
        <v>21</v>
      </c>
    </row>
    <row r="25" spans="8:17" ht="10.5" outlineLevel="1">
      <c r="H25" s="102" t="s">
        <v>202</v>
      </c>
      <c r="I25" s="254" t="str">
        <f>TOC_Hdg_5</f>
        <v>Operational - Assumptions</v>
      </c>
      <c r="J25" s="254"/>
      <c r="K25" s="254"/>
      <c r="L25" s="254"/>
      <c r="M25" s="254"/>
      <c r="N25" s="254"/>
      <c r="O25" s="254"/>
      <c r="P25" s="254"/>
      <c r="Q25" s="102" t="s">
        <v>202</v>
      </c>
    </row>
    <row r="26" spans="8:17" ht="10.5" outlineLevel="1">
      <c r="H26" s="102" t="s">
        <v>202</v>
      </c>
      <c r="I26" s="254" t="str">
        <f>TOC_Hdg_9</f>
        <v>Working Capital - Assumptions</v>
      </c>
      <c r="J26" s="254"/>
      <c r="K26" s="254"/>
      <c r="L26" s="254"/>
      <c r="M26" s="254"/>
      <c r="N26" s="254"/>
      <c r="O26" s="254"/>
      <c r="P26" s="254"/>
      <c r="Q26" s="102" t="s">
        <v>202</v>
      </c>
    </row>
    <row r="27" spans="8:17" ht="10.5" outlineLevel="1">
      <c r="H27" s="102" t="s">
        <v>202</v>
      </c>
      <c r="I27" s="254" t="str">
        <f>TOC_Hdg_10</f>
        <v>Assets - Assumptions</v>
      </c>
      <c r="J27" s="254"/>
      <c r="K27" s="254"/>
      <c r="L27" s="254"/>
      <c r="M27" s="254"/>
      <c r="N27" s="254"/>
      <c r="O27" s="254"/>
      <c r="P27" s="254"/>
      <c r="Q27" s="102" t="s">
        <v>202</v>
      </c>
    </row>
    <row r="28" spans="8:17" ht="10.5" outlineLevel="1">
      <c r="H28" s="102" t="s">
        <v>202</v>
      </c>
      <c r="I28" s="254" t="str">
        <f>TOC_Hdg_11</f>
        <v>Capital - Assumptions</v>
      </c>
      <c r="J28" s="254"/>
      <c r="K28" s="254"/>
      <c r="L28" s="254"/>
      <c r="M28" s="254"/>
      <c r="N28" s="254"/>
      <c r="O28" s="254"/>
      <c r="P28" s="254"/>
      <c r="Q28" s="102" t="s">
        <v>202</v>
      </c>
    </row>
    <row r="29" spans="8:17" ht="10.5" outlineLevel="1">
      <c r="H29" s="102" t="s">
        <v>202</v>
      </c>
      <c r="I29" s="254" t="str">
        <f>TOC_Hdg_12</f>
        <v>Taxation - Assumptions</v>
      </c>
      <c r="J29" s="254"/>
      <c r="K29" s="254"/>
      <c r="L29" s="254"/>
      <c r="M29" s="254"/>
      <c r="N29" s="254"/>
      <c r="O29" s="254"/>
      <c r="P29" s="254"/>
      <c r="Q29" s="102" t="s">
        <v>202</v>
      </c>
    </row>
    <row r="30" spans="8:17" ht="10.5" outlineLevel="1">
      <c r="H30" s="102" t="s">
        <v>202</v>
      </c>
      <c r="I30" s="254" t="str">
        <f>TOC_Hdg_13</f>
        <v>Other Balance Sheet Items - Assumptions</v>
      </c>
      <c r="J30" s="254"/>
      <c r="K30" s="254"/>
      <c r="L30" s="254"/>
      <c r="M30" s="254"/>
      <c r="N30" s="254"/>
      <c r="O30" s="254"/>
      <c r="P30" s="254"/>
      <c r="Q30" s="102" t="s">
        <v>202</v>
      </c>
    </row>
    <row r="31" spans="2:17" ht="18.75" customHeight="1">
      <c r="B31" s="245">
        <v>3</v>
      </c>
      <c r="C31" s="245"/>
      <c r="D31" s="246" t="str">
        <f>Outputs_SC!C9</f>
        <v>Outputs</v>
      </c>
      <c r="E31" s="246"/>
      <c r="F31" s="246"/>
      <c r="G31" s="246"/>
      <c r="H31" s="246"/>
      <c r="I31" s="246"/>
      <c r="J31" s="246"/>
      <c r="K31" s="246"/>
      <c r="L31" s="246"/>
      <c r="M31" s="246"/>
      <c r="N31" s="246"/>
      <c r="O31" s="246"/>
      <c r="P31" s="246"/>
      <c r="Q31" s="228">
        <v>26</v>
      </c>
    </row>
    <row r="32" spans="4:17" ht="11.25">
      <c r="D32" s="253" t="s">
        <v>510</v>
      </c>
      <c r="E32" s="253"/>
      <c r="F32" s="244" t="str">
        <f>Hist_OP_SSC!C9</f>
        <v>Historical Outputs</v>
      </c>
      <c r="G32" s="244"/>
      <c r="H32" s="244"/>
      <c r="I32" s="244"/>
      <c r="J32" s="244"/>
      <c r="K32" s="244"/>
      <c r="L32" s="244"/>
      <c r="M32" s="244"/>
      <c r="N32" s="244"/>
      <c r="O32" s="244"/>
      <c r="P32" s="244"/>
      <c r="Q32" s="229">
        <v>27</v>
      </c>
    </row>
    <row r="33" spans="6:17" ht="10.5" outlineLevel="1">
      <c r="F33" s="251" t="s">
        <v>194</v>
      </c>
      <c r="G33" s="251"/>
      <c r="H33" s="252" t="str">
        <f>IS_Hist_TO!B1</f>
        <v>Income Statement - Historical Outputs</v>
      </c>
      <c r="I33" s="252"/>
      <c r="J33" s="252"/>
      <c r="K33" s="252"/>
      <c r="L33" s="252"/>
      <c r="M33" s="252"/>
      <c r="N33" s="252"/>
      <c r="O33" s="252"/>
      <c r="P33" s="252"/>
      <c r="Q33" s="230">
        <v>28</v>
      </c>
    </row>
    <row r="34" spans="6:17" ht="10.5" outlineLevel="1">
      <c r="F34" s="251" t="s">
        <v>195</v>
      </c>
      <c r="G34" s="251"/>
      <c r="H34" s="252" t="str">
        <f>BS_Hist_TO!B1</f>
        <v>Balance Sheet - Historical Outputs</v>
      </c>
      <c r="I34" s="252"/>
      <c r="J34" s="252"/>
      <c r="K34" s="252"/>
      <c r="L34" s="252"/>
      <c r="M34" s="252"/>
      <c r="N34" s="252"/>
      <c r="O34" s="252"/>
      <c r="P34" s="252"/>
      <c r="Q34" s="230">
        <v>29</v>
      </c>
    </row>
    <row r="35" spans="6:17" ht="10.5" outlineLevel="1">
      <c r="F35" s="251" t="s">
        <v>196</v>
      </c>
      <c r="G35" s="251"/>
      <c r="H35" s="252" t="str">
        <f>CFS_Hist_TO!B1</f>
        <v>Cash Flow Statement - Historical Outputs</v>
      </c>
      <c r="I35" s="252"/>
      <c r="J35" s="252"/>
      <c r="K35" s="252"/>
      <c r="L35" s="252"/>
      <c r="M35" s="252"/>
      <c r="N35" s="252"/>
      <c r="O35" s="252"/>
      <c r="P35" s="252"/>
      <c r="Q35" s="230">
        <v>31</v>
      </c>
    </row>
    <row r="36" spans="4:17" ht="11.25">
      <c r="D36" s="253" t="s">
        <v>512</v>
      </c>
      <c r="E36" s="253"/>
      <c r="F36" s="244" t="str">
        <f>Fcast_OP_SSC!C9</f>
        <v>Forecast Outputs</v>
      </c>
      <c r="G36" s="244"/>
      <c r="H36" s="244"/>
      <c r="I36" s="244"/>
      <c r="J36" s="244"/>
      <c r="K36" s="244"/>
      <c r="L36" s="244"/>
      <c r="M36" s="244"/>
      <c r="N36" s="244"/>
      <c r="O36" s="244"/>
      <c r="P36" s="244"/>
      <c r="Q36" s="229">
        <v>33</v>
      </c>
    </row>
    <row r="37" spans="6:17" ht="10.5" outlineLevel="1">
      <c r="F37" s="251" t="s">
        <v>194</v>
      </c>
      <c r="G37" s="251"/>
      <c r="H37" s="252" t="str">
        <f>Fcast_OP_TO!B1</f>
        <v>Forecast Outputs</v>
      </c>
      <c r="I37" s="252"/>
      <c r="J37" s="252"/>
      <c r="K37" s="252"/>
      <c r="L37" s="252"/>
      <c r="M37" s="252"/>
      <c r="N37" s="252"/>
      <c r="O37" s="252"/>
      <c r="P37" s="252"/>
      <c r="Q37" s="230">
        <v>34</v>
      </c>
    </row>
    <row r="38" spans="8:17" ht="10.5" outlineLevel="1">
      <c r="H38" s="102" t="s">
        <v>202</v>
      </c>
      <c r="I38" s="254" t="str">
        <f>TOC_Hdg_21</f>
        <v>Operational - Outputs</v>
      </c>
      <c r="J38" s="254"/>
      <c r="K38" s="254"/>
      <c r="L38" s="254"/>
      <c r="M38" s="254"/>
      <c r="N38" s="254"/>
      <c r="O38" s="254"/>
      <c r="P38" s="254"/>
      <c r="Q38" s="102" t="s">
        <v>202</v>
      </c>
    </row>
    <row r="39" spans="8:17" ht="10.5" outlineLevel="1">
      <c r="H39" s="102" t="s">
        <v>202</v>
      </c>
      <c r="I39" s="254" t="str">
        <f>TOC_Hdg_24</f>
        <v>Working Capital - Outputs</v>
      </c>
      <c r="J39" s="254"/>
      <c r="K39" s="254"/>
      <c r="L39" s="254"/>
      <c r="M39" s="254"/>
      <c r="N39" s="254"/>
      <c r="O39" s="254"/>
      <c r="P39" s="254"/>
      <c r="Q39" s="102" t="s">
        <v>202</v>
      </c>
    </row>
    <row r="40" spans="8:17" ht="10.5" outlineLevel="1">
      <c r="H40" s="102" t="s">
        <v>202</v>
      </c>
      <c r="I40" s="254" t="str">
        <f>TOC_Hdg_17</f>
        <v>Assets - Outputs</v>
      </c>
      <c r="J40" s="254"/>
      <c r="K40" s="254"/>
      <c r="L40" s="254"/>
      <c r="M40" s="254"/>
      <c r="N40" s="254"/>
      <c r="O40" s="254"/>
      <c r="P40" s="254"/>
      <c r="Q40" s="102" t="s">
        <v>202</v>
      </c>
    </row>
    <row r="41" spans="8:17" ht="10.5" outlineLevel="1">
      <c r="H41" s="102" t="s">
        <v>202</v>
      </c>
      <c r="I41" s="254" t="str">
        <f>TOC_Hdg_15</f>
        <v>Capital - Outputs</v>
      </c>
      <c r="J41" s="254"/>
      <c r="K41" s="254"/>
      <c r="L41" s="254"/>
      <c r="M41" s="254"/>
      <c r="N41" s="254"/>
      <c r="O41" s="254"/>
      <c r="P41" s="254"/>
      <c r="Q41" s="102" t="s">
        <v>202</v>
      </c>
    </row>
    <row r="42" spans="8:17" ht="10.5" outlineLevel="1">
      <c r="H42" s="102" t="s">
        <v>202</v>
      </c>
      <c r="I42" s="254" t="str">
        <f>TOC_Hdg_32</f>
        <v>Taxation - Output Summary</v>
      </c>
      <c r="J42" s="254"/>
      <c r="K42" s="254"/>
      <c r="L42" s="254"/>
      <c r="M42" s="254"/>
      <c r="N42" s="254"/>
      <c r="O42" s="254"/>
      <c r="P42" s="254"/>
      <c r="Q42" s="102" t="s">
        <v>202</v>
      </c>
    </row>
    <row r="43" spans="8:17" ht="10.5" outlineLevel="1">
      <c r="H43" s="102" t="s">
        <v>202</v>
      </c>
      <c r="I43" s="254" t="str">
        <f>TOC_Hdg_16</f>
        <v>Other Balance Sheet Items - Outputs</v>
      </c>
      <c r="J43" s="254"/>
      <c r="K43" s="254"/>
      <c r="L43" s="254"/>
      <c r="M43" s="254"/>
      <c r="N43" s="254"/>
      <c r="O43" s="254"/>
      <c r="P43" s="254"/>
      <c r="Q43" s="102" t="s">
        <v>202</v>
      </c>
    </row>
    <row r="44" spans="6:17" ht="10.5" outlineLevel="1">
      <c r="F44" s="251" t="s">
        <v>195</v>
      </c>
      <c r="G44" s="251"/>
      <c r="H44" s="252" t="str">
        <f>IS_Fcast_TO!B1</f>
        <v>Income Statement - Forecast Outputs</v>
      </c>
      <c r="I44" s="252"/>
      <c r="J44" s="252"/>
      <c r="K44" s="252"/>
      <c r="L44" s="252"/>
      <c r="M44" s="252"/>
      <c r="N44" s="252"/>
      <c r="O44" s="252"/>
      <c r="P44" s="252"/>
      <c r="Q44" s="230">
        <v>41</v>
      </c>
    </row>
    <row r="45" spans="6:17" ht="10.5" outlineLevel="1">
      <c r="F45" s="251" t="s">
        <v>196</v>
      </c>
      <c r="G45" s="251"/>
      <c r="H45" s="252" t="str">
        <f>BS_Fcast_TO!B1</f>
        <v>Balance Sheet - Forecast Outputs</v>
      </c>
      <c r="I45" s="252"/>
      <c r="J45" s="252"/>
      <c r="K45" s="252"/>
      <c r="L45" s="252"/>
      <c r="M45" s="252"/>
      <c r="N45" s="252"/>
      <c r="O45" s="252"/>
      <c r="P45" s="252"/>
      <c r="Q45" s="230">
        <v>42</v>
      </c>
    </row>
    <row r="46" spans="6:17" ht="10.5" outlineLevel="1">
      <c r="F46" s="251" t="s">
        <v>551</v>
      </c>
      <c r="G46" s="251"/>
      <c r="H46" s="252" t="str">
        <f>CFS_Fcast_TO!B1</f>
        <v>Cash Flow Statement - Forecast Outputs</v>
      </c>
      <c r="I46" s="252"/>
      <c r="J46" s="252"/>
      <c r="K46" s="252"/>
      <c r="L46" s="252"/>
      <c r="M46" s="252"/>
      <c r="N46" s="252"/>
      <c r="O46" s="252"/>
      <c r="P46" s="252"/>
      <c r="Q46" s="230">
        <v>44</v>
      </c>
    </row>
    <row r="47" spans="4:17" ht="11.25">
      <c r="D47" s="253" t="s">
        <v>514</v>
      </c>
      <c r="E47" s="253"/>
      <c r="F47" s="244" t="str">
        <f>All_Pers_OP_SSC!C9</f>
        <v>All Periods Outputs</v>
      </c>
      <c r="G47" s="244"/>
      <c r="H47" s="244"/>
      <c r="I47" s="244"/>
      <c r="J47" s="244"/>
      <c r="K47" s="244"/>
      <c r="L47" s="244"/>
      <c r="M47" s="244"/>
      <c r="N47" s="244"/>
      <c r="O47" s="244"/>
      <c r="P47" s="244"/>
      <c r="Q47" s="229">
        <v>47</v>
      </c>
    </row>
    <row r="48" spans="6:17" ht="10.5" outlineLevel="1">
      <c r="F48" s="251" t="s">
        <v>194</v>
      </c>
      <c r="G48" s="251"/>
      <c r="H48" s="252" t="str">
        <f>IS_All_TO!B1</f>
        <v>Income Statement - All Periods Outputs</v>
      </c>
      <c r="I48" s="252"/>
      <c r="J48" s="252"/>
      <c r="K48" s="252"/>
      <c r="L48" s="252"/>
      <c r="M48" s="252"/>
      <c r="N48" s="252"/>
      <c r="O48" s="252"/>
      <c r="P48" s="252"/>
      <c r="Q48" s="230">
        <v>48</v>
      </c>
    </row>
    <row r="49" spans="6:17" ht="10.5" outlineLevel="1">
      <c r="F49" s="251" t="s">
        <v>195</v>
      </c>
      <c r="G49" s="251"/>
      <c r="H49" s="252" t="str">
        <f>BS_All_TO!B1</f>
        <v>Balance Sheet - All Periods Outputs</v>
      </c>
      <c r="I49" s="252"/>
      <c r="J49" s="252"/>
      <c r="K49" s="252"/>
      <c r="L49" s="252"/>
      <c r="M49" s="252"/>
      <c r="N49" s="252"/>
      <c r="O49" s="252"/>
      <c r="P49" s="252"/>
      <c r="Q49" s="230">
        <v>49</v>
      </c>
    </row>
    <row r="50" spans="6:17" ht="10.5" outlineLevel="1">
      <c r="F50" s="251" t="s">
        <v>196</v>
      </c>
      <c r="G50" s="251"/>
      <c r="H50" s="252" t="str">
        <f>CFS_All_TO!B1</f>
        <v>Cash Flow Statement - All Periods Outputs</v>
      </c>
      <c r="I50" s="252"/>
      <c r="J50" s="252"/>
      <c r="K50" s="252"/>
      <c r="L50" s="252"/>
      <c r="M50" s="252"/>
      <c r="N50" s="252"/>
      <c r="O50" s="252"/>
      <c r="P50" s="252"/>
      <c r="Q50" s="230">
        <v>51</v>
      </c>
    </row>
    <row r="51" spans="4:17" ht="11.25">
      <c r="D51" s="253" t="s">
        <v>548</v>
      </c>
      <c r="E51" s="253"/>
      <c r="F51" s="244" t="str">
        <f>Dashboards_SSC!C9</f>
        <v>Dashboard Outputs</v>
      </c>
      <c r="G51" s="244"/>
      <c r="H51" s="244"/>
      <c r="I51" s="244"/>
      <c r="J51" s="244"/>
      <c r="K51" s="244"/>
      <c r="L51" s="244"/>
      <c r="M51" s="244"/>
      <c r="N51" s="244"/>
      <c r="O51" s="244"/>
      <c r="P51" s="244"/>
      <c r="Q51" s="229">
        <v>53</v>
      </c>
    </row>
    <row r="52" spans="6:17" ht="10.5" outlineLevel="1">
      <c r="F52" s="251" t="s">
        <v>194</v>
      </c>
      <c r="G52" s="251"/>
      <c r="H52" s="252" t="str">
        <f>BS_Sum_P_MS!B1</f>
        <v>Business Planning Summary</v>
      </c>
      <c r="I52" s="252"/>
      <c r="J52" s="252"/>
      <c r="K52" s="252"/>
      <c r="L52" s="252"/>
      <c r="M52" s="252"/>
      <c r="N52" s="252"/>
      <c r="O52" s="252"/>
      <c r="P52" s="252"/>
      <c r="Q52" s="230">
        <v>54</v>
      </c>
    </row>
    <row r="53" spans="2:17" ht="18.75" customHeight="1">
      <c r="B53" s="245">
        <v>4</v>
      </c>
      <c r="C53" s="245"/>
      <c r="D53" s="246" t="str">
        <f>Appendices_SC!C9</f>
        <v>Appendices</v>
      </c>
      <c r="E53" s="246"/>
      <c r="F53" s="246"/>
      <c r="G53" s="246"/>
      <c r="H53" s="246"/>
      <c r="I53" s="246"/>
      <c r="J53" s="246"/>
      <c r="K53" s="246"/>
      <c r="L53" s="246"/>
      <c r="M53" s="246"/>
      <c r="N53" s="246"/>
      <c r="O53" s="246"/>
      <c r="P53" s="246"/>
      <c r="Q53" s="228">
        <v>55</v>
      </c>
    </row>
    <row r="54" spans="4:17" ht="11.25">
      <c r="D54" s="253" t="s">
        <v>516</v>
      </c>
      <c r="E54" s="253"/>
      <c r="F54" s="244" t="str">
        <f>Checks_SSC!C9</f>
        <v>Checks</v>
      </c>
      <c r="G54" s="244"/>
      <c r="H54" s="244"/>
      <c r="I54" s="244"/>
      <c r="J54" s="244"/>
      <c r="K54" s="244"/>
      <c r="L54" s="244"/>
      <c r="M54" s="244"/>
      <c r="N54" s="244"/>
      <c r="O54" s="244"/>
      <c r="P54" s="244"/>
      <c r="Q54" s="229">
        <v>56</v>
      </c>
    </row>
    <row r="55" spans="6:17" ht="10.5" outlineLevel="1">
      <c r="F55" s="251" t="s">
        <v>194</v>
      </c>
      <c r="G55" s="251"/>
      <c r="H55" s="252" t="str">
        <f>Checks_BO!B1</f>
        <v>Checks</v>
      </c>
      <c r="I55" s="252"/>
      <c r="J55" s="252"/>
      <c r="K55" s="252"/>
      <c r="L55" s="252"/>
      <c r="M55" s="252"/>
      <c r="N55" s="252"/>
      <c r="O55" s="252"/>
      <c r="P55" s="252"/>
      <c r="Q55" s="230">
        <v>57</v>
      </c>
    </row>
    <row r="56" spans="8:17" ht="10.5" outlineLevel="1">
      <c r="H56" s="102" t="s">
        <v>202</v>
      </c>
      <c r="I56" s="254" t="str">
        <f>TOC_Hdg_6</f>
        <v>Error Checks</v>
      </c>
      <c r="J56" s="254"/>
      <c r="K56" s="254"/>
      <c r="L56" s="254"/>
      <c r="M56" s="254"/>
      <c r="N56" s="254"/>
      <c r="O56" s="254"/>
      <c r="P56" s="254"/>
      <c r="Q56" s="102" t="s">
        <v>202</v>
      </c>
    </row>
    <row r="57" spans="8:17" ht="10.5" outlineLevel="1">
      <c r="H57" s="102" t="s">
        <v>202</v>
      </c>
      <c r="I57" s="254" t="str">
        <f>TOC_Hdg_7</f>
        <v>Sensitivity Checks</v>
      </c>
      <c r="J57" s="254"/>
      <c r="K57" s="254"/>
      <c r="L57" s="254"/>
      <c r="M57" s="254"/>
      <c r="N57" s="254"/>
      <c r="O57" s="254"/>
      <c r="P57" s="254"/>
      <c r="Q57" s="102" t="s">
        <v>202</v>
      </c>
    </row>
    <row r="58" spans="8:17" ht="10.5" outlineLevel="1">
      <c r="H58" s="102" t="s">
        <v>202</v>
      </c>
      <c r="I58" s="254" t="str">
        <f>TOC_Hdg_8</f>
        <v>Alert Checks</v>
      </c>
      <c r="J58" s="254"/>
      <c r="K58" s="254"/>
      <c r="L58" s="254"/>
      <c r="M58" s="254"/>
      <c r="N58" s="254"/>
      <c r="O58" s="254"/>
      <c r="P58" s="254"/>
      <c r="Q58" s="102" t="s">
        <v>202</v>
      </c>
    </row>
    <row r="59" spans="4:17" ht="11.25">
      <c r="D59" s="253" t="s">
        <v>518</v>
      </c>
      <c r="E59" s="253"/>
      <c r="F59" s="244" t="str">
        <f>LU_SSC!C9</f>
        <v>Lookup Tables</v>
      </c>
      <c r="G59" s="244"/>
      <c r="H59" s="244"/>
      <c r="I59" s="244"/>
      <c r="J59" s="244"/>
      <c r="K59" s="244"/>
      <c r="L59" s="244"/>
      <c r="M59" s="244"/>
      <c r="N59" s="244"/>
      <c r="O59" s="244"/>
      <c r="P59" s="244"/>
      <c r="Q59" s="229">
        <v>60</v>
      </c>
    </row>
    <row r="60" spans="6:17" ht="10.5" outlineLevel="1">
      <c r="F60" s="251" t="s">
        <v>194</v>
      </c>
      <c r="G60" s="251"/>
      <c r="H60" s="252" t="str">
        <f>TS_LU!B1</f>
        <v>Time Series Lookup Tables</v>
      </c>
      <c r="I60" s="252"/>
      <c r="J60" s="252"/>
      <c r="K60" s="252"/>
      <c r="L60" s="252"/>
      <c r="M60" s="252"/>
      <c r="N60" s="252"/>
      <c r="O60" s="252"/>
      <c r="P60" s="252"/>
      <c r="Q60" s="230">
        <v>61</v>
      </c>
    </row>
    <row r="61" spans="6:17" ht="10.5" outlineLevel="1">
      <c r="F61" s="251" t="s">
        <v>195</v>
      </c>
      <c r="G61" s="251"/>
      <c r="H61" s="252" t="str">
        <f>Capital_LU!B1</f>
        <v>Capital - Lookup Tables</v>
      </c>
      <c r="I61" s="252"/>
      <c r="J61" s="252"/>
      <c r="K61" s="252"/>
      <c r="L61" s="252"/>
      <c r="M61" s="252"/>
      <c r="N61" s="252"/>
      <c r="O61" s="252"/>
      <c r="P61" s="252"/>
      <c r="Q61" s="230">
        <v>64</v>
      </c>
    </row>
    <row r="62" spans="6:17" ht="10.5" outlineLevel="1">
      <c r="F62" s="251" t="s">
        <v>196</v>
      </c>
      <c r="G62" s="251"/>
      <c r="H62" s="252" t="str">
        <f>Dashboards_LU!B1</f>
        <v>Dashboards - Lookup Tables</v>
      </c>
      <c r="I62" s="252"/>
      <c r="J62" s="252"/>
      <c r="K62" s="252"/>
      <c r="L62" s="252"/>
      <c r="M62" s="252"/>
      <c r="N62" s="252"/>
      <c r="O62" s="252"/>
      <c r="P62" s="252"/>
      <c r="Q62" s="230">
        <v>65</v>
      </c>
    </row>
    <row r="64" spans="2:17" ht="16.5" customHeight="1">
      <c r="B64" s="31" t="s">
        <v>570</v>
      </c>
      <c r="Q64" s="231">
        <v>65</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9"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9"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9"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9"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9"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9"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9"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9"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9"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9"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9"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9"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9"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9"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9"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9"/>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9"/>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9"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9"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0"/>
      <c r="I67" s="203"/>
      <c r="J67" s="203"/>
      <c r="K67" s="203"/>
      <c r="L67" s="203"/>
      <c r="M67" s="203"/>
      <c r="N67" s="203"/>
      <c r="O67" s="203"/>
      <c r="P67" s="203"/>
      <c r="Q67" s="203"/>
    </row>
    <row r="68" spans="4:17" s="22" customFormat="1" ht="10.5" hidden="1" outlineLevel="2">
      <c r="D68" s="169"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9"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9"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9"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9"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9"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2"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9"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9"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9"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9"/>
      <c r="E23" s="169"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9"/>
      <c r="E24" s="169"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9"/>
      <c r="E25" s="169"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9"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9"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9"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9"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9"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9"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9"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9"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9"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9"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9"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9"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9"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9"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9"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2"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2"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2"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9"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9"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9"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9"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9"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2"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9"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9"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9"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9"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9"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9"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9"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9"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9"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9"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9"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9"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9"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9"/>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9"/>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9"/>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9"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2"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3. Sheet Structure - Best Practice Model Example</v>
      </c>
    </row>
    <row r="3" spans="2:12" ht="10.5">
      <c r="B3" s="303" t="s">
        <v>48</v>
      </c>
      <c r="C3" s="303"/>
      <c r="D3" s="303"/>
      <c r="E3" s="303"/>
      <c r="F3" s="303"/>
      <c r="G3" s="303"/>
      <c r="H3" s="303"/>
      <c r="I3" s="303"/>
      <c r="J3" s="303"/>
      <c r="K3" s="303"/>
      <c r="L3" s="106"/>
    </row>
    <row r="4" spans="1:11" ht="12.75">
      <c r="A4" s="29" t="s">
        <v>51</v>
      </c>
      <c r="B4" s="304" t="s">
        <v>53</v>
      </c>
      <c r="C4" s="304"/>
      <c r="D4" s="305" t="s">
        <v>102</v>
      </c>
      <c r="E4" s="305"/>
      <c r="F4" s="306" t="s">
        <v>205</v>
      </c>
      <c r="G4" s="306"/>
      <c r="H4" s="306" t="s">
        <v>206</v>
      </c>
      <c r="I4" s="306"/>
      <c r="J4" s="306" t="s">
        <v>207</v>
      </c>
      <c r="K4" s="306"/>
    </row>
    <row r="5" ht="10.5"/>
    <row r="7" spans="2:57" ht="11.25">
      <c r="B7" s="300" t="s">
        <v>47</v>
      </c>
      <c r="C7" s="301"/>
      <c r="D7" s="301"/>
      <c r="E7" s="301"/>
      <c r="F7" s="301"/>
      <c r="G7" s="301"/>
      <c r="H7" s="301"/>
      <c r="I7" s="301"/>
      <c r="J7" s="301"/>
      <c r="K7" s="301"/>
      <c r="L7" s="301"/>
      <c r="M7" s="301"/>
      <c r="N7" s="301"/>
      <c r="O7" s="301"/>
      <c r="P7" s="301"/>
      <c r="Q7" s="301"/>
      <c r="R7" s="301"/>
      <c r="S7" s="302"/>
      <c r="V7" s="294" t="s">
        <v>430</v>
      </c>
      <c r="W7" s="294"/>
      <c r="X7" s="294"/>
      <c r="Y7" s="294"/>
      <c r="Z7" s="294"/>
      <c r="AA7" s="294"/>
      <c r="AB7" s="294"/>
      <c r="AC7" s="294"/>
      <c r="AD7" s="294"/>
      <c r="AE7" s="294"/>
      <c r="AF7" s="294"/>
      <c r="AG7" s="294"/>
      <c r="AH7" s="294"/>
      <c r="AI7" s="294"/>
      <c r="AJ7" s="294"/>
      <c r="AK7" s="294"/>
      <c r="AL7" s="294"/>
      <c r="AM7" s="294"/>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7" t="s">
        <v>0</v>
      </c>
      <c r="C24" s="308"/>
      <c r="D24" s="308"/>
      <c r="E24" s="308"/>
      <c r="F24" s="308"/>
      <c r="G24" s="308"/>
      <c r="H24" s="308"/>
      <c r="I24" s="308"/>
      <c r="J24" s="308"/>
      <c r="K24" s="308"/>
      <c r="L24" s="308"/>
      <c r="M24" s="308"/>
      <c r="N24" s="308"/>
      <c r="O24" s="308"/>
      <c r="P24" s="308"/>
      <c r="Q24" s="308"/>
      <c r="R24" s="308"/>
      <c r="S24" s="309"/>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4" t="s">
        <v>431</v>
      </c>
      <c r="W26" s="294"/>
      <c r="X26" s="294"/>
      <c r="Y26" s="294"/>
      <c r="Z26" s="294"/>
      <c r="AA26" s="294"/>
      <c r="AB26" s="294"/>
      <c r="AC26" s="294"/>
      <c r="AD26" s="294"/>
      <c r="AE26" s="294"/>
      <c r="AF26" s="294"/>
      <c r="AG26" s="294"/>
      <c r="AH26" s="294"/>
      <c r="AI26" s="294"/>
      <c r="AJ26" s="294"/>
      <c r="AK26" s="294"/>
      <c r="AL26" s="294"/>
      <c r="AM26" s="294"/>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6">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297" t="s">
        <v>45</v>
      </c>
      <c r="C44" s="298"/>
      <c r="D44" s="298"/>
      <c r="E44" s="298"/>
      <c r="F44" s="298"/>
      <c r="G44" s="298"/>
      <c r="H44" s="298"/>
      <c r="I44" s="298"/>
      <c r="J44" s="298"/>
      <c r="K44" s="298"/>
      <c r="L44" s="298"/>
      <c r="M44" s="298"/>
      <c r="N44" s="298"/>
      <c r="O44" s="298"/>
      <c r="P44" s="298"/>
      <c r="Q44" s="298"/>
      <c r="R44" s="298"/>
      <c r="S44" s="29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4" t="s">
        <v>432</v>
      </c>
      <c r="W46" s="294"/>
      <c r="X46" s="294"/>
      <c r="Y46" s="294"/>
      <c r="Z46" s="294"/>
      <c r="AA46" s="294"/>
      <c r="AB46" s="294"/>
      <c r="AC46" s="294"/>
      <c r="AD46" s="294"/>
      <c r="AE46" s="294"/>
      <c r="AF46" s="294"/>
      <c r="AG46" s="294"/>
      <c r="AH46" s="294"/>
      <c r="AI46" s="294"/>
      <c r="AJ46" s="294"/>
      <c r="AK46" s="294"/>
      <c r="AL46" s="294"/>
      <c r="AM46" s="294"/>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3. Sheet Structure - Best Practice Model Example</v>
      </c>
    </row>
    <row r="3" spans="2:4" ht="10.5">
      <c r="B3" s="249" t="s">
        <v>48</v>
      </c>
      <c r="C3" s="249"/>
      <c r="D3" s="249"/>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48" t="s">
        <v>591</v>
      </c>
      <c r="H9" s="248"/>
      <c r="I9" s="248"/>
      <c r="J9" s="248"/>
      <c r="K9" s="248"/>
      <c r="L9" s="248"/>
      <c r="M9" s="248"/>
    </row>
    <row r="10" spans="3:13" ht="11.25" customHeight="1">
      <c r="C10" s="256"/>
      <c r="D10" s="256"/>
      <c r="E10" s="256"/>
      <c r="F10" s="256"/>
      <c r="G10" s="248"/>
      <c r="H10" s="248"/>
      <c r="I10" s="248"/>
      <c r="J10" s="248"/>
      <c r="K10" s="248"/>
      <c r="L10" s="248"/>
      <c r="M10" s="248"/>
    </row>
    <row r="11" spans="3:13" ht="10.5">
      <c r="C11" s="255"/>
      <c r="D11" s="255"/>
      <c r="E11" s="255"/>
      <c r="F11" s="255"/>
      <c r="G11" s="248"/>
      <c r="H11" s="248"/>
      <c r="I11" s="248"/>
      <c r="J11" s="248"/>
      <c r="K11" s="248"/>
      <c r="L11" s="248"/>
      <c r="M11" s="248"/>
    </row>
    <row r="12" spans="3:13" ht="4.5" customHeight="1">
      <c r="C12" s="255"/>
      <c r="D12" s="255"/>
      <c r="E12" s="255"/>
      <c r="F12" s="255"/>
      <c r="G12" s="168"/>
      <c r="H12" s="168"/>
      <c r="I12" s="168"/>
      <c r="J12" s="168"/>
      <c r="K12" s="168"/>
      <c r="L12" s="168"/>
      <c r="M12" s="168"/>
    </row>
    <row r="13" spans="3:13" ht="11.25" customHeight="1">
      <c r="C13" s="256" t="s">
        <v>210</v>
      </c>
      <c r="D13" s="256"/>
      <c r="E13" s="256"/>
      <c r="F13" s="256"/>
      <c r="G13" s="248" t="s">
        <v>211</v>
      </c>
      <c r="H13" s="248"/>
      <c r="I13" s="248"/>
      <c r="J13" s="248"/>
      <c r="K13" s="248"/>
      <c r="L13" s="248"/>
      <c r="M13" s="248"/>
    </row>
    <row r="14" spans="3:13" ht="4.5" customHeight="1">
      <c r="C14" s="255"/>
      <c r="D14" s="255"/>
      <c r="E14" s="255"/>
      <c r="F14" s="255"/>
      <c r="G14" s="237"/>
      <c r="H14" s="237"/>
      <c r="I14" s="237"/>
      <c r="J14" s="237"/>
      <c r="K14" s="237"/>
      <c r="L14" s="237"/>
      <c r="M14" s="237"/>
    </row>
    <row r="15" spans="3:13" ht="10.5">
      <c r="C15" s="255"/>
      <c r="D15" s="255"/>
      <c r="E15" s="255"/>
      <c r="F15" s="255"/>
      <c r="G15" s="247" t="s">
        <v>592</v>
      </c>
      <c r="H15" s="247"/>
      <c r="I15" s="247"/>
      <c r="J15" s="247"/>
      <c r="K15" s="247"/>
      <c r="L15" s="247"/>
      <c r="M15" s="247"/>
    </row>
    <row r="16" spans="3:13" ht="10.5">
      <c r="C16" s="255"/>
      <c r="D16" s="255"/>
      <c r="E16" s="255"/>
      <c r="F16" s="255"/>
      <c r="G16" s="247" t="s">
        <v>520</v>
      </c>
      <c r="H16" s="247"/>
      <c r="I16" s="247"/>
      <c r="J16" s="247"/>
      <c r="K16" s="247"/>
      <c r="L16" s="247"/>
      <c r="M16" s="247"/>
    </row>
    <row r="17" spans="3:13" ht="10.5">
      <c r="C17" s="255"/>
      <c r="D17" s="255"/>
      <c r="E17" s="255"/>
      <c r="F17" s="255"/>
      <c r="G17" s="247" t="s">
        <v>521</v>
      </c>
      <c r="H17" s="247"/>
      <c r="I17" s="247"/>
      <c r="J17" s="247"/>
      <c r="K17" s="247"/>
      <c r="L17" s="247"/>
      <c r="M17" s="247"/>
    </row>
    <row r="18" spans="3:13" ht="4.5" customHeight="1">
      <c r="C18" s="255"/>
      <c r="D18" s="255"/>
      <c r="E18" s="255"/>
      <c r="F18" s="255"/>
      <c r="G18" s="168"/>
      <c r="H18" s="168"/>
      <c r="I18" s="168"/>
      <c r="J18" s="168"/>
      <c r="K18" s="168"/>
      <c r="L18" s="168"/>
      <c r="M18" s="168"/>
    </row>
    <row r="19" spans="3:13" ht="11.25" customHeight="1">
      <c r="C19" s="256" t="s">
        <v>212</v>
      </c>
      <c r="D19" s="256"/>
      <c r="E19" s="256"/>
      <c r="F19" s="256"/>
      <c r="G19" s="248" t="s">
        <v>519</v>
      </c>
      <c r="H19" s="248"/>
      <c r="I19" s="248"/>
      <c r="J19" s="248"/>
      <c r="K19" s="248"/>
      <c r="L19" s="248"/>
      <c r="M19" s="248"/>
    </row>
    <row r="20" spans="3:13" ht="4.5" customHeight="1">
      <c r="C20" s="255"/>
      <c r="D20" s="255"/>
      <c r="E20" s="255"/>
      <c r="F20" s="255"/>
      <c r="G20" s="168"/>
      <c r="H20" s="168"/>
      <c r="I20" s="168"/>
      <c r="J20" s="168"/>
      <c r="K20" s="168"/>
      <c r="L20" s="168"/>
      <c r="M20" s="168"/>
    </row>
    <row r="21" spans="3:13" ht="11.25" customHeight="1">
      <c r="C21" s="256" t="s">
        <v>213</v>
      </c>
      <c r="D21" s="256"/>
      <c r="E21" s="256"/>
      <c r="F21" s="256"/>
      <c r="G21" s="248" t="s">
        <v>593</v>
      </c>
      <c r="H21" s="248"/>
      <c r="I21" s="248"/>
      <c r="J21" s="248"/>
      <c r="K21" s="248"/>
      <c r="L21" s="248"/>
      <c r="M21" s="248"/>
    </row>
    <row r="22" spans="3:13" ht="4.5" customHeight="1">
      <c r="C22" s="257"/>
      <c r="D22" s="257"/>
      <c r="E22" s="257"/>
      <c r="F22" s="257"/>
      <c r="G22" s="168"/>
      <c r="H22" s="168"/>
      <c r="I22" s="168"/>
      <c r="J22" s="168"/>
      <c r="K22" s="168"/>
      <c r="L22" s="168"/>
      <c r="M22" s="168"/>
    </row>
    <row r="23" spans="3:13" ht="11.25" customHeight="1">
      <c r="C23" s="256" t="s">
        <v>289</v>
      </c>
      <c r="D23" s="256"/>
      <c r="E23" s="256"/>
      <c r="F23" s="256"/>
      <c r="G23" s="248" t="s">
        <v>594</v>
      </c>
      <c r="H23" s="248"/>
      <c r="I23" s="248"/>
      <c r="J23" s="248"/>
      <c r="K23" s="248"/>
      <c r="L23" s="248"/>
      <c r="M23" s="248"/>
    </row>
    <row r="24" spans="3:13" ht="10.5">
      <c r="C24" s="255"/>
      <c r="D24" s="255"/>
      <c r="E24" s="255"/>
      <c r="F24" s="255"/>
      <c r="G24" s="248"/>
      <c r="H24" s="248"/>
      <c r="I24" s="248"/>
      <c r="J24" s="248"/>
      <c r="K24" s="248"/>
      <c r="L24" s="248"/>
      <c r="M24" s="248"/>
    </row>
    <row r="25" spans="3:13" ht="4.5" customHeight="1">
      <c r="C25" s="257"/>
      <c r="D25" s="257"/>
      <c r="E25" s="257"/>
      <c r="F25" s="257"/>
      <c r="G25" s="168"/>
      <c r="H25" s="168"/>
      <c r="I25" s="168"/>
      <c r="J25" s="168"/>
      <c r="K25" s="168"/>
      <c r="L25" s="168"/>
      <c r="M25" s="168"/>
    </row>
    <row r="26" spans="3:13" ht="11.25" customHeight="1">
      <c r="C26" s="256" t="s">
        <v>214</v>
      </c>
      <c r="D26" s="256"/>
      <c r="E26" s="256"/>
      <c r="F26" s="256"/>
      <c r="G26" s="248" t="s">
        <v>290</v>
      </c>
      <c r="H26" s="248"/>
      <c r="I26" s="248"/>
      <c r="J26" s="248"/>
      <c r="K26" s="248"/>
      <c r="L26" s="248"/>
      <c r="M26" s="248"/>
    </row>
    <row r="27" spans="3:13" ht="11.25" customHeight="1">
      <c r="C27" s="256"/>
      <c r="D27" s="256"/>
      <c r="E27" s="256"/>
      <c r="F27" s="256"/>
      <c r="G27" s="248"/>
      <c r="H27" s="248"/>
      <c r="I27" s="248"/>
      <c r="J27" s="248"/>
      <c r="K27" s="248"/>
      <c r="L27" s="248"/>
      <c r="M27" s="248"/>
    </row>
    <row r="28" spans="3:13" ht="11.25" customHeight="1">
      <c r="C28" s="256"/>
      <c r="D28" s="256"/>
      <c r="E28" s="256"/>
      <c r="F28" s="256"/>
      <c r="G28" s="248"/>
      <c r="H28" s="248"/>
      <c r="I28" s="248"/>
      <c r="J28" s="248"/>
      <c r="K28" s="248"/>
      <c r="L28" s="248"/>
      <c r="M28" s="248"/>
    </row>
    <row r="29" spans="3:13" ht="11.25" customHeight="1">
      <c r="C29" s="258"/>
      <c r="D29" s="258"/>
      <c r="E29" s="258"/>
      <c r="F29" s="258"/>
      <c r="G29" s="248"/>
      <c r="H29" s="248"/>
      <c r="I29" s="248"/>
      <c r="J29" s="248"/>
      <c r="K29" s="248"/>
      <c r="L29" s="248"/>
      <c r="M29" s="248"/>
    </row>
    <row r="30" spans="3:13" ht="4.5" customHeight="1">
      <c r="C30" s="255"/>
      <c r="D30" s="255"/>
      <c r="E30" s="255"/>
      <c r="F30" s="255"/>
      <c r="G30" s="237"/>
      <c r="H30" s="237"/>
      <c r="I30" s="237"/>
      <c r="J30" s="237"/>
      <c r="K30" s="237"/>
      <c r="L30" s="237"/>
      <c r="M30" s="237"/>
    </row>
    <row r="31" spans="3:13" ht="10.5">
      <c r="C31" s="256" t="s">
        <v>215</v>
      </c>
      <c r="D31" s="256"/>
      <c r="E31" s="256"/>
      <c r="F31" s="256"/>
      <c r="G31" s="259" t="s">
        <v>216</v>
      </c>
      <c r="H31" s="259"/>
      <c r="I31" s="260" t="s">
        <v>46</v>
      </c>
      <c r="J31" s="260"/>
      <c r="K31" s="260"/>
      <c r="L31" s="260"/>
      <c r="M31" s="260"/>
    </row>
    <row r="32" spans="3:13" ht="10.5">
      <c r="C32" s="255"/>
      <c r="D32" s="255"/>
      <c r="E32" s="255"/>
      <c r="F32" s="255"/>
      <c r="G32" s="259" t="s">
        <v>217</v>
      </c>
      <c r="H32" s="259"/>
      <c r="I32" s="260" t="s">
        <v>589</v>
      </c>
      <c r="J32" s="260"/>
      <c r="K32" s="260"/>
      <c r="L32" s="260"/>
      <c r="M32" s="260"/>
    </row>
    <row r="33" spans="3:13" ht="4.5" customHeight="1">
      <c r="C33" s="255"/>
      <c r="D33" s="255"/>
      <c r="E33" s="255"/>
      <c r="F33" s="255"/>
      <c r="G33" s="237"/>
      <c r="H33" s="237"/>
      <c r="I33" s="237"/>
      <c r="J33" s="237"/>
      <c r="K33" s="237"/>
      <c r="L33" s="237"/>
      <c r="M33" s="237"/>
    </row>
    <row r="34" spans="3:13" ht="10.5">
      <c r="C34" s="255"/>
      <c r="D34" s="255"/>
      <c r="E34" s="255"/>
      <c r="F34" s="255"/>
      <c r="G34" s="259" t="s">
        <v>291</v>
      </c>
      <c r="H34" s="259"/>
      <c r="I34" s="259"/>
      <c r="J34" s="259"/>
      <c r="K34" s="259"/>
      <c r="L34" s="259"/>
      <c r="M34" s="259"/>
    </row>
    <row r="35" spans="3:13" ht="4.5" customHeight="1">
      <c r="C35" s="255"/>
      <c r="D35" s="255"/>
      <c r="E35" s="255"/>
      <c r="F35" s="255"/>
      <c r="G35" s="237"/>
      <c r="H35" s="237"/>
      <c r="I35" s="237"/>
      <c r="J35" s="237"/>
      <c r="K35" s="237"/>
      <c r="L35" s="237"/>
      <c r="M35" s="237"/>
    </row>
    <row r="36" spans="3:13" ht="10.5">
      <c r="C36" s="255"/>
      <c r="D36" s="255"/>
      <c r="E36" s="255"/>
      <c r="F36" s="255"/>
      <c r="G36" s="259" t="s">
        <v>218</v>
      </c>
      <c r="H36" s="259"/>
      <c r="I36" s="260" t="s">
        <v>588</v>
      </c>
      <c r="J36" s="260"/>
      <c r="K36" s="260"/>
      <c r="L36" s="260"/>
      <c r="M36" s="260"/>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5" width="3.83203125" style="0" customWidth="1"/>
  </cols>
  <sheetData>
    <row r="1" ht="18">
      <c r="B1" s="1" t="s">
        <v>300</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spans="2:6" ht="12.75">
      <c r="B5" s="11"/>
      <c r="C5" s="12"/>
      <c r="D5" s="167"/>
      <c r="E5" s="167"/>
      <c r="F5" s="13"/>
    </row>
    <row r="6" spans="1:6" ht="12.75">
      <c r="A6" s="10"/>
      <c r="B6" s="11"/>
      <c r="C6" s="12"/>
      <c r="D6" s="167"/>
      <c r="E6" s="167"/>
      <c r="F6" s="13"/>
    </row>
    <row r="7" spans="1:6" ht="12.75">
      <c r="A7" s="10"/>
      <c r="B7" s="30" t="s">
        <v>105</v>
      </c>
      <c r="C7" s="12"/>
      <c r="D7" s="167"/>
      <c r="E7" s="167"/>
      <c r="F7" s="13"/>
    </row>
    <row r="8" spans="1:6" ht="12.75">
      <c r="A8" s="10"/>
      <c r="B8" s="11"/>
      <c r="C8" s="12"/>
      <c r="D8" s="167"/>
      <c r="E8" s="167"/>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67"/>
      <c r="E10" s="167"/>
      <c r="F10" s="13"/>
    </row>
    <row r="11" spans="1:6" ht="12.75">
      <c r="A11" s="10"/>
      <c r="B11" s="11"/>
      <c r="C11" s="12"/>
      <c r="D11" s="23" t="s">
        <v>301</v>
      </c>
      <c r="E11" s="167"/>
      <c r="F11" s="13"/>
    </row>
    <row r="12" spans="1:6" ht="4.5" customHeight="1">
      <c r="A12" s="10"/>
      <c r="B12" s="11"/>
      <c r="C12" s="12"/>
      <c r="D12" s="167"/>
      <c r="E12" s="167"/>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67"/>
      <c r="E14" s="167"/>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67"/>
      <c r="E16" s="167"/>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67"/>
      <c r="E19" s="167"/>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67"/>
      <c r="E21" s="167"/>
      <c r="F21" s="13"/>
    </row>
    <row r="22" spans="1:6" ht="4.5" customHeight="1">
      <c r="A22" s="10"/>
      <c r="B22" s="11"/>
      <c r="C22" s="12"/>
      <c r="D22" s="167"/>
      <c r="E22" s="167"/>
      <c r="F22" s="13"/>
    </row>
    <row r="23" spans="1:14" ht="12.75">
      <c r="A23" s="10"/>
      <c r="B23" s="11"/>
      <c r="C23" s="12"/>
      <c r="D23" s="264" t="s">
        <v>109</v>
      </c>
      <c r="E23" s="264"/>
      <c r="F23" s="264"/>
      <c r="G23" s="264"/>
      <c r="H23" s="264" t="s">
        <v>580</v>
      </c>
      <c r="I23" s="264"/>
      <c r="J23" s="264"/>
      <c r="K23" s="264"/>
      <c r="L23" s="264"/>
      <c r="M23" s="272" t="s">
        <v>109</v>
      </c>
      <c r="N23" s="272"/>
    </row>
    <row r="24" spans="1:12" ht="12.75">
      <c r="A24" s="10"/>
      <c r="B24" s="11"/>
      <c r="C24" s="12"/>
      <c r="D24" s="264"/>
      <c r="E24" s="264"/>
      <c r="F24" s="264"/>
      <c r="G24" s="264"/>
      <c r="H24" s="264"/>
      <c r="I24" s="264"/>
      <c r="J24" s="264"/>
      <c r="K24" s="264"/>
      <c r="L24" s="264"/>
    </row>
    <row r="25" spans="1:6" ht="4.5" customHeight="1">
      <c r="A25" s="10"/>
      <c r="B25" s="11"/>
      <c r="C25" s="12"/>
      <c r="D25" s="167"/>
      <c r="E25" s="167"/>
      <c r="F25" s="13"/>
    </row>
    <row r="26" spans="1:6" ht="12.75">
      <c r="A26" s="10"/>
      <c r="B26" s="11"/>
      <c r="C26" s="12"/>
      <c r="D26" s="23" t="s">
        <v>302</v>
      </c>
      <c r="E26" s="167"/>
      <c r="F26" s="13"/>
    </row>
    <row r="27" spans="1:6" ht="4.5" customHeight="1">
      <c r="A27" s="10"/>
      <c r="B27" s="11"/>
      <c r="C27" s="12"/>
      <c r="D27" s="167"/>
      <c r="E27" s="167"/>
      <c r="F27" s="13"/>
    </row>
    <row r="28" spans="1:14" ht="12.75">
      <c r="A28" s="10"/>
      <c r="B28" s="11"/>
      <c r="C28" s="12"/>
      <c r="D28" s="264" t="s">
        <v>581</v>
      </c>
      <c r="E28" s="264"/>
      <c r="F28" s="264"/>
      <c r="G28" s="264"/>
      <c r="H28" s="264" t="s">
        <v>582</v>
      </c>
      <c r="I28" s="264"/>
      <c r="J28" s="264"/>
      <c r="K28" s="264"/>
      <c r="L28" s="264"/>
      <c r="M28" s="273"/>
      <c r="N28" s="274"/>
    </row>
    <row r="29" spans="1:6" ht="4.5" customHeight="1">
      <c r="A29" s="10"/>
      <c r="B29" s="11"/>
      <c r="C29" s="12"/>
      <c r="D29" s="167"/>
      <c r="E29" s="167"/>
      <c r="F29" s="13"/>
    </row>
    <row r="30" spans="1:14" ht="12.75">
      <c r="A30" s="10"/>
      <c r="B30" s="11"/>
      <c r="C30" s="12"/>
      <c r="D30" s="264" t="s">
        <v>583</v>
      </c>
      <c r="E30" s="264"/>
      <c r="F30" s="264"/>
      <c r="G30" s="264"/>
      <c r="H30" s="264" t="s">
        <v>584</v>
      </c>
      <c r="I30" s="264"/>
      <c r="J30" s="264"/>
      <c r="K30" s="264"/>
      <c r="L30" s="264"/>
      <c r="M30" s="275"/>
      <c r="N30" s="276"/>
    </row>
    <row r="31" spans="1:12" ht="12.75">
      <c r="A31" s="10"/>
      <c r="B31" s="11"/>
      <c r="C31" s="12"/>
      <c r="D31" s="264"/>
      <c r="E31" s="264"/>
      <c r="F31" s="264"/>
      <c r="G31" s="264"/>
      <c r="H31" s="264"/>
      <c r="I31" s="264"/>
      <c r="J31" s="264"/>
      <c r="K31" s="264"/>
      <c r="L31" s="264"/>
    </row>
    <row r="32" spans="1:6" ht="4.5" customHeight="1">
      <c r="A32" s="10"/>
      <c r="B32" s="11"/>
      <c r="C32" s="12"/>
      <c r="D32" s="167"/>
      <c r="E32" s="167"/>
      <c r="F32" s="13"/>
    </row>
    <row r="33" spans="1:14" ht="12.75">
      <c r="A33" s="10"/>
      <c r="B33" s="11"/>
      <c r="C33" s="12"/>
      <c r="D33" s="264" t="s">
        <v>585</v>
      </c>
      <c r="E33" s="264"/>
      <c r="F33" s="264"/>
      <c r="G33" s="264"/>
      <c r="H33" s="264" t="s">
        <v>586</v>
      </c>
      <c r="I33" s="264"/>
      <c r="J33" s="264"/>
      <c r="K33" s="264"/>
      <c r="L33" s="264"/>
      <c r="M33" s="270"/>
      <c r="N33" s="271"/>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67"/>
      <c r="E36" s="167"/>
      <c r="F36" s="13"/>
    </row>
    <row r="37" spans="1:6" ht="12.75">
      <c r="A37" s="10"/>
      <c r="B37" s="11"/>
      <c r="C37" s="12"/>
      <c r="D37" s="167"/>
      <c r="E37" s="167"/>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67"/>
      <c r="E39" s="167"/>
      <c r="F39" s="13"/>
    </row>
    <row r="40" spans="1:14" ht="12.75">
      <c r="A40" s="10"/>
      <c r="B40" s="11"/>
      <c r="C40" s="12"/>
      <c r="D40" s="264" t="s">
        <v>112</v>
      </c>
      <c r="E40" s="264"/>
      <c r="F40" s="264"/>
      <c r="G40" s="264"/>
      <c r="H40" s="264" t="s">
        <v>113</v>
      </c>
      <c r="I40" s="264"/>
      <c r="J40" s="264"/>
      <c r="K40" s="264"/>
      <c r="L40" s="264"/>
      <c r="M40" s="272" t="s">
        <v>303</v>
      </c>
      <c r="N40" s="272"/>
    </row>
    <row r="41" spans="1:6" ht="4.5" customHeight="1">
      <c r="A41" s="10"/>
      <c r="B41" s="11"/>
      <c r="C41" s="12"/>
      <c r="D41" s="167"/>
      <c r="E41" s="167"/>
      <c r="F41" s="13"/>
    </row>
    <row r="42" spans="1:14" ht="12.75">
      <c r="A42" s="10"/>
      <c r="B42" s="11"/>
      <c r="C42" s="12"/>
      <c r="D42" s="264" t="s">
        <v>114</v>
      </c>
      <c r="E42" s="264"/>
      <c r="F42" s="264"/>
      <c r="G42" s="264"/>
      <c r="H42" s="264" t="s">
        <v>115</v>
      </c>
      <c r="I42" s="264"/>
      <c r="J42" s="264"/>
      <c r="K42" s="264"/>
      <c r="L42" s="264"/>
      <c r="M42" s="272" t="s">
        <v>304</v>
      </c>
      <c r="N42" s="272"/>
    </row>
    <row r="43" spans="1:6" ht="4.5" customHeight="1">
      <c r="A43" s="10"/>
      <c r="B43" s="11"/>
      <c r="C43" s="12"/>
      <c r="D43" s="167"/>
      <c r="E43" s="167"/>
      <c r="F43" s="13"/>
    </row>
    <row r="44" spans="1:14" ht="12.75">
      <c r="A44" s="10"/>
      <c r="B44" s="11"/>
      <c r="C44" s="12"/>
      <c r="D44" s="264" t="s">
        <v>116</v>
      </c>
      <c r="E44" s="264"/>
      <c r="F44" s="264"/>
      <c r="G44" s="264"/>
      <c r="H44" s="264" t="s">
        <v>117</v>
      </c>
      <c r="I44" s="264"/>
      <c r="J44" s="264"/>
      <c r="K44" s="264"/>
      <c r="L44" s="264"/>
      <c r="M44" s="272" t="s">
        <v>118</v>
      </c>
      <c r="N44" s="272"/>
    </row>
    <row r="45" spans="1:6" ht="4.5" customHeight="1">
      <c r="A45" s="10"/>
      <c r="B45" s="11"/>
      <c r="C45" s="12"/>
      <c r="D45" s="167"/>
      <c r="E45" s="167"/>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67"/>
      <c r="E47" s="167"/>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67"/>
      <c r="E49" s="167"/>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67"/>
      <c r="E52" s="167"/>
      <c r="F52" s="13"/>
    </row>
    <row r="53" spans="1:6" ht="12.75">
      <c r="A53" s="10"/>
      <c r="B53" s="11"/>
      <c r="C53" s="12"/>
      <c r="D53" s="167"/>
      <c r="E53" s="167"/>
      <c r="F53" s="13"/>
    </row>
    <row r="54" spans="1:6" ht="12.75">
      <c r="A54" s="10"/>
      <c r="B54" s="30" t="s">
        <v>124</v>
      </c>
      <c r="C54" s="12"/>
      <c r="D54" s="167"/>
      <c r="E54" s="167"/>
      <c r="F54" s="13"/>
    </row>
    <row r="55" spans="1:6" ht="12.75">
      <c r="A55" s="10"/>
      <c r="B55" s="11"/>
      <c r="C55" s="12"/>
      <c r="D55" s="167"/>
      <c r="E55" s="167"/>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67"/>
      <c r="E57" s="167"/>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67"/>
      <c r="E59" s="167"/>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67"/>
      <c r="E62" s="167"/>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67"/>
      <c r="E64" s="167"/>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67"/>
      <c r="E67" s="167"/>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67"/>
      <c r="E69" s="167"/>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67"/>
      <c r="E73" s="167"/>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67"/>
      <c r="E75" s="167"/>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67"/>
      <c r="E79" s="167"/>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67"/>
      <c r="E83" s="167"/>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67"/>
      <c r="E86" s="167"/>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67"/>
      <c r="E89" s="167"/>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67"/>
      <c r="E92" s="167"/>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67"/>
      <c r="E96" s="167"/>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67"/>
      <c r="E100" s="167"/>
      <c r="F100" s="13"/>
    </row>
    <row r="101" spans="1:6" ht="12.75">
      <c r="A101" s="10"/>
      <c r="B101" s="11"/>
      <c r="C101" s="23" t="s">
        <v>587</v>
      </c>
      <c r="D101" s="167"/>
      <c r="E101" s="167"/>
      <c r="F101" s="13"/>
    </row>
    <row r="102" spans="1:6" ht="12.75">
      <c r="A102" s="10"/>
      <c r="B102" s="11"/>
      <c r="C102" s="33" t="s">
        <v>322</v>
      </c>
      <c r="D102" s="167"/>
      <c r="E102" s="167"/>
      <c r="F102" s="13"/>
    </row>
    <row r="103" spans="1:6" ht="12.75">
      <c r="A103" s="10"/>
      <c r="B103" s="11"/>
      <c r="C103" s="33" t="s">
        <v>600</v>
      </c>
      <c r="D103" s="167"/>
      <c r="E103" s="167"/>
      <c r="F103" s="13"/>
    </row>
    <row r="104" spans="1:6" ht="12.75">
      <c r="A104" s="10"/>
      <c r="B104" s="11"/>
      <c r="C104" s="12"/>
      <c r="D104" s="167"/>
      <c r="E104" s="167"/>
      <c r="F104" s="13"/>
    </row>
    <row r="105" spans="1:6" ht="12.75">
      <c r="A105" s="10"/>
      <c r="B105" s="11"/>
      <c r="C105" s="12"/>
      <c r="D105" s="167"/>
      <c r="E105" s="167"/>
      <c r="F105" s="13"/>
    </row>
    <row r="106" spans="1:6" ht="12.75">
      <c r="A106" s="10"/>
      <c r="B106" s="30" t="s">
        <v>148</v>
      </c>
      <c r="C106" s="12"/>
      <c r="D106" s="167"/>
      <c r="E106" s="167"/>
      <c r="F106" s="13"/>
    </row>
    <row r="107" spans="1:6" ht="12.75">
      <c r="A107" s="10"/>
      <c r="B107" s="11"/>
      <c r="C107" s="12"/>
      <c r="D107" s="167"/>
      <c r="E107" s="167"/>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67"/>
      <c r="E109" s="167"/>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67"/>
      <c r="E111" s="167"/>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67"/>
      <c r="E113" s="167"/>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67"/>
      <c r="E115" s="167"/>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67"/>
      <c r="E117" s="167"/>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67"/>
      <c r="E119" s="167"/>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67"/>
      <c r="E121" s="167"/>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67"/>
      <c r="E123" s="167"/>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67"/>
      <c r="E125" s="167"/>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67"/>
      <c r="E127" s="167"/>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67"/>
      <c r="E129" s="167"/>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67"/>
      <c r="E131" s="167"/>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67"/>
      <c r="E133" s="167"/>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67"/>
      <c r="E135" s="167"/>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D20:G20"/>
    <mergeCell ref="H20:L20"/>
    <mergeCell ref="M20:N20"/>
    <mergeCell ref="M33:N33"/>
    <mergeCell ref="M23:N23"/>
    <mergeCell ref="H28:L28"/>
    <mergeCell ref="M28:N28"/>
    <mergeCell ref="M30:N30"/>
    <mergeCell ref="D30:G31"/>
    <mergeCell ref="H30:L31"/>
    <mergeCell ref="D13:G13"/>
    <mergeCell ref="H13:L13"/>
    <mergeCell ref="M13:N13"/>
    <mergeCell ref="D17:G18"/>
    <mergeCell ref="H17:L18"/>
    <mergeCell ref="D15:G15"/>
    <mergeCell ref="H15:L15"/>
    <mergeCell ref="M15:N15"/>
    <mergeCell ref="M17:N17"/>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76"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3. Sheet Structure - Best Practice Model Example</v>
      </c>
    </row>
    <row r="12" spans="3:7" ht="10.5">
      <c r="C12" s="249" t="s">
        <v>48</v>
      </c>
      <c r="D12" s="249"/>
      <c r="E12" s="249"/>
      <c r="F12" s="249"/>
      <c r="G12" s="249"/>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